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<sst xmlns="http://schemas.openxmlformats.org/spreadsheetml/2006/main" count="204" uniqueCount="98">
  <si>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26/04/2005       08:26:37</t>
  </si>
  <si>
    <t>LISSNER</t>
  </si>
  <si>
    <t>HCMQAP562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</si>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</sst>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529122"/>
        <c:axId val="39000051"/>
      </c:lineChart>
      <c:catAx>
        <c:axId val="56529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00051"/>
        <c:crosses val="autoZero"/>
        <c:auto val="1"/>
        <c:lblOffset val="100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291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-0.003754</v>
      </c>
      <c r="D4" s="12">
        <v>-0.003751</v>
      </c>
      <c r="E4" s="12">
        <v>-0.003752</v>
      </c>
      <c r="F4" s="24">
        <v>-0.002085</v>
      </c>
      <c r="G4" s="34">
        <v>-0.011695</v>
      </c>
    </row>
    <row r="5" spans="1:7" ht="12.75" thickBot="1">
      <c r="A5" s="44" t="s">
        <v>13</v>
      </c>
      <c r="B5" s="45">
        <v>-1.697585</v>
      </c>
      <c r="C5" s="46">
        <v>-1.076617</v>
      </c>
      <c r="D5" s="46">
        <v>0.236852</v>
      </c>
      <c r="E5" s="46">
        <v>0.810007</v>
      </c>
      <c r="F5" s="47">
        <v>1.891404</v>
      </c>
      <c r="G5" s="48">
        <v>2.514845</v>
      </c>
    </row>
    <row r="6" spans="1:7" ht="12.75" thickTop="1">
      <c r="A6" s="6" t="s">
        <v>14</v>
      </c>
      <c r="B6" s="39">
        <v>66.7543</v>
      </c>
      <c r="C6" s="40">
        <v>15.50515</v>
      </c>
      <c r="D6" s="40">
        <v>-76.66401</v>
      </c>
      <c r="E6" s="40">
        <v>-20.18741</v>
      </c>
      <c r="F6" s="41">
        <v>74.18166</v>
      </c>
      <c r="G6" s="42">
        <v>0.00109106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-4.240396</v>
      </c>
      <c r="C8" s="13">
        <v>-0.2040416</v>
      </c>
      <c r="D8" s="13">
        <v>0.877303</v>
      </c>
      <c r="E8" s="13">
        <v>0.3972023</v>
      </c>
      <c r="F8" s="25">
        <v>1.154544</v>
      </c>
      <c r="G8" s="35">
        <v>-0.2011717</v>
      </c>
    </row>
    <row r="9" spans="1:7" ht="12">
      <c r="A9" s="20" t="s">
        <v>17</v>
      </c>
      <c r="B9" s="29">
        <v>0.1636702</v>
      </c>
      <c r="C9" s="13">
        <v>-1.084498</v>
      </c>
      <c r="D9" s="13">
        <v>-0.03720539</v>
      </c>
      <c r="E9" s="13">
        <v>0.00538965</v>
      </c>
      <c r="F9" s="25">
        <v>-1.506807</v>
      </c>
      <c r="G9" s="35">
        <v>-0.4464268</v>
      </c>
    </row>
    <row r="10" spans="1:7" ht="12">
      <c r="A10" s="20" t="s">
        <v>18</v>
      </c>
      <c r="B10" s="29">
        <v>1.266039</v>
      </c>
      <c r="C10" s="13">
        <v>0.05955578</v>
      </c>
      <c r="D10" s="13">
        <v>0.284449</v>
      </c>
      <c r="E10" s="13">
        <v>-0.01016758</v>
      </c>
      <c r="F10" s="25">
        <v>-1.40375</v>
      </c>
      <c r="G10" s="35">
        <v>0.07567787</v>
      </c>
    </row>
    <row r="11" spans="1:7" ht="12">
      <c r="A11" s="21" t="s">
        <v>19</v>
      </c>
      <c r="B11" s="31">
        <v>3.527481</v>
      </c>
      <c r="C11" s="15">
        <v>2.451583</v>
      </c>
      <c r="D11" s="15">
        <v>2.907678</v>
      </c>
      <c r="E11" s="15">
        <v>2.321232</v>
      </c>
      <c r="F11" s="27">
        <v>13.21582</v>
      </c>
      <c r="G11" s="37">
        <v>4.124195</v>
      </c>
    </row>
    <row r="12" spans="1:7" ht="12">
      <c r="A12" s="20" t="s">
        <v>20</v>
      </c>
      <c r="B12" s="29">
        <v>-0.5299338</v>
      </c>
      <c r="C12" s="13">
        <v>-0.1884596</v>
      </c>
      <c r="D12" s="13">
        <v>0.03419501</v>
      </c>
      <c r="E12" s="13">
        <v>-0.07595098</v>
      </c>
      <c r="F12" s="25">
        <v>-0.4341042</v>
      </c>
      <c r="G12" s="35">
        <v>-0.190033</v>
      </c>
    </row>
    <row r="13" spans="1:7" ht="12">
      <c r="A13" s="20" t="s">
        <v>21</v>
      </c>
      <c r="B13" s="29">
        <v>0.0320195</v>
      </c>
      <c r="C13" s="13">
        <v>-0.1917416</v>
      </c>
      <c r="D13" s="13">
        <v>0.01066031</v>
      </c>
      <c r="E13" s="13">
        <v>0.07195866</v>
      </c>
      <c r="F13" s="25">
        <v>-0.009211133</v>
      </c>
      <c r="G13" s="35">
        <v>-0.0228775</v>
      </c>
    </row>
    <row r="14" spans="1:7" ht="12">
      <c r="A14" s="20" t="s">
        <v>22</v>
      </c>
      <c r="B14" s="29">
        <v>0.1909383</v>
      </c>
      <c r="C14" s="13">
        <v>0.003356753</v>
      </c>
      <c r="D14" s="13">
        <v>0.02618318</v>
      </c>
      <c r="E14" s="13">
        <v>-0.1015299</v>
      </c>
      <c r="F14" s="25">
        <v>-0.0002803851</v>
      </c>
      <c r="G14" s="35">
        <v>0.01024054</v>
      </c>
    </row>
    <row r="15" spans="1:7" ht="12">
      <c r="A15" s="21" t="s">
        <v>23</v>
      </c>
      <c r="B15" s="31">
        <v>-0.3987819</v>
      </c>
      <c r="C15" s="15">
        <v>-0.08759534</v>
      </c>
      <c r="D15" s="15">
        <v>-0.05880213</v>
      </c>
      <c r="E15" s="15">
        <v>-0.06985959</v>
      </c>
      <c r="F15" s="27">
        <v>-0.4565057</v>
      </c>
      <c r="G15" s="37">
        <v>-0.1706935</v>
      </c>
    </row>
    <row r="16" spans="1:7" ht="12">
      <c r="A16" s="20" t="s">
        <v>24</v>
      </c>
      <c r="B16" s="29">
        <v>-0.0827865</v>
      </c>
      <c r="C16" s="13">
        <v>-0.04143757</v>
      </c>
      <c r="D16" s="13">
        <v>-0.04253976</v>
      </c>
      <c r="E16" s="13">
        <v>-0.00614438</v>
      </c>
      <c r="F16" s="25">
        <v>-0.09162677</v>
      </c>
      <c r="G16" s="35">
        <v>-0.04589668</v>
      </c>
    </row>
    <row r="17" spans="1:7" ht="12">
      <c r="A17" s="20" t="s">
        <v>25</v>
      </c>
      <c r="B17" s="29">
        <v>-0.03350176</v>
      </c>
      <c r="C17" s="13">
        <v>-0.02276811</v>
      </c>
      <c r="D17" s="13">
        <v>-0.04274131</v>
      </c>
      <c r="E17" s="13">
        <v>-0.04714888</v>
      </c>
      <c r="F17" s="25">
        <v>-0.03569968</v>
      </c>
      <c r="G17" s="35">
        <v>-0.03671761</v>
      </c>
    </row>
    <row r="18" spans="1:7" ht="12">
      <c r="A18" s="20" t="s">
        <v>26</v>
      </c>
      <c r="B18" s="29">
        <v>0.03017003</v>
      </c>
      <c r="C18" s="13">
        <v>0.03985277</v>
      </c>
      <c r="D18" s="13">
        <v>0.05059059</v>
      </c>
      <c r="E18" s="13">
        <v>0.02093614</v>
      </c>
      <c r="F18" s="25">
        <v>-0.03718637</v>
      </c>
      <c r="G18" s="35">
        <v>0.02618762</v>
      </c>
    </row>
    <row r="19" spans="1:7" ht="12">
      <c r="A19" s="21" t="s">
        <v>27</v>
      </c>
      <c r="B19" s="31">
        <v>-0.2219998</v>
      </c>
      <c r="C19" s="15">
        <v>-0.198924</v>
      </c>
      <c r="D19" s="15">
        <v>-0.2028237</v>
      </c>
      <c r="E19" s="15">
        <v>-0.1982934</v>
      </c>
      <c r="F19" s="27">
        <v>-0.1467502</v>
      </c>
      <c r="G19" s="37">
        <v>-0.1960722</v>
      </c>
    </row>
    <row r="20" spans="1:7" ht="12.75" thickBot="1">
      <c r="A20" s="44" t="s">
        <v>28</v>
      </c>
      <c r="B20" s="45">
        <v>-0.005241208</v>
      </c>
      <c r="C20" s="46">
        <v>-0.008614786</v>
      </c>
      <c r="D20" s="46">
        <v>-0.01460749</v>
      </c>
      <c r="E20" s="46">
        <v>-0.01186329</v>
      </c>
      <c r="F20" s="47">
        <v>-0.009326551</v>
      </c>
      <c r="G20" s="48">
        <v>-0.01044513</v>
      </c>
    </row>
    <row r="21" spans="1:7" ht="12.75" thickTop="1">
      <c r="A21" s="6" t="s">
        <v>29</v>
      </c>
      <c r="B21" s="39">
        <v>-168.826</v>
      </c>
      <c r="C21" s="40">
        <v>138.8385</v>
      </c>
      <c r="D21" s="40">
        <v>30.65928</v>
      </c>
      <c r="E21" s="40">
        <v>-27.45557</v>
      </c>
      <c r="F21" s="41">
        <v>-73.15451</v>
      </c>
      <c r="G21" s="43">
        <v>0.004301847</v>
      </c>
    </row>
    <row r="22" spans="1:7" ht="12">
      <c r="A22" s="20" t="s">
        <v>30</v>
      </c>
      <c r="B22" s="29">
        <v>-33.95184</v>
      </c>
      <c r="C22" s="13">
        <v>-21.53238</v>
      </c>
      <c r="D22" s="13">
        <v>4.737037</v>
      </c>
      <c r="E22" s="13">
        <v>16.20016</v>
      </c>
      <c r="F22" s="25">
        <v>37.82827</v>
      </c>
      <c r="G22" s="36">
        <v>0</v>
      </c>
    </row>
    <row r="23" spans="1:7" ht="12">
      <c r="A23" s="20" t="s">
        <v>31</v>
      </c>
      <c r="B23" s="29">
        <v>3.35234</v>
      </c>
      <c r="C23" s="13">
        <v>2.762475</v>
      </c>
      <c r="D23" s="13">
        <v>1.647937</v>
      </c>
      <c r="E23" s="13">
        <v>1.345346</v>
      </c>
      <c r="F23" s="25">
        <v>1.726587</v>
      </c>
      <c r="G23" s="35">
        <v>2.100278</v>
      </c>
    </row>
    <row r="24" spans="1:7" ht="12">
      <c r="A24" s="20" t="s">
        <v>32</v>
      </c>
      <c r="B24" s="49">
        <v>-3.167106</v>
      </c>
      <c r="C24" s="50">
        <v>-4.577387</v>
      </c>
      <c r="D24" s="50">
        <v>-3.401695</v>
      </c>
      <c r="E24" s="50">
        <v>-5.264026</v>
      </c>
      <c r="F24" s="51">
        <v>1.1172</v>
      </c>
      <c r="G24" s="35">
        <v>-3.494824</v>
      </c>
    </row>
    <row r="25" spans="1:7" ht="12">
      <c r="A25" s="20" t="s">
        <v>33</v>
      </c>
      <c r="B25" s="29">
        <v>-1.003834</v>
      </c>
      <c r="C25" s="13">
        <v>1.177236</v>
      </c>
      <c r="D25" s="13">
        <v>0.2834825</v>
      </c>
      <c r="E25" s="13">
        <v>0.4697392</v>
      </c>
      <c r="F25" s="25">
        <v>-1.819037</v>
      </c>
      <c r="G25" s="35">
        <v>0.07630973</v>
      </c>
    </row>
    <row r="26" spans="1:7" ht="12">
      <c r="A26" s="21" t="s">
        <v>34</v>
      </c>
      <c r="B26" s="31">
        <v>1.614519</v>
      </c>
      <c r="C26" s="15">
        <v>0.5817673</v>
      </c>
      <c r="D26" s="15">
        <v>1.244297</v>
      </c>
      <c r="E26" s="15">
        <v>0.3070633</v>
      </c>
      <c r="F26" s="27">
        <v>2.076767</v>
      </c>
      <c r="G26" s="37">
        <v>1.024123</v>
      </c>
    </row>
    <row r="27" spans="1:7" ht="12">
      <c r="A27" s="20" t="s">
        <v>35</v>
      </c>
      <c r="B27" s="29">
        <v>0.2681152</v>
      </c>
      <c r="C27" s="13">
        <v>0.04672293</v>
      </c>
      <c r="D27" s="13">
        <v>0.3875944</v>
      </c>
      <c r="E27" s="13">
        <v>0.2425751</v>
      </c>
      <c r="F27" s="25">
        <v>0.2940939</v>
      </c>
      <c r="G27" s="35">
        <v>0.2408914</v>
      </c>
    </row>
    <row r="28" spans="1:7" ht="12">
      <c r="A28" s="20" t="s">
        <v>36</v>
      </c>
      <c r="B28" s="29">
        <v>-0.09218439</v>
      </c>
      <c r="C28" s="13">
        <v>-0.5934919</v>
      </c>
      <c r="D28" s="13">
        <v>-0.2203074</v>
      </c>
      <c r="E28" s="13">
        <v>-0.5599908</v>
      </c>
      <c r="F28" s="25">
        <v>-0.05423494</v>
      </c>
      <c r="G28" s="35">
        <v>-0.3511371</v>
      </c>
    </row>
    <row r="29" spans="1:7" ht="12">
      <c r="A29" s="20" t="s">
        <v>37</v>
      </c>
      <c r="B29" s="29">
        <v>0.1006939</v>
      </c>
      <c r="C29" s="13">
        <v>0.07459458</v>
      </c>
      <c r="D29" s="13">
        <v>0.07558895</v>
      </c>
      <c r="E29" s="13">
        <v>0.08368147</v>
      </c>
      <c r="F29" s="25">
        <v>0.1201377</v>
      </c>
      <c r="G29" s="35">
        <v>0.08687988</v>
      </c>
    </row>
    <row r="30" spans="1:7" ht="12">
      <c r="A30" s="21" t="s">
        <v>38</v>
      </c>
      <c r="B30" s="31">
        <v>0.1339893</v>
      </c>
      <c r="C30" s="15">
        <v>0.09257342</v>
      </c>
      <c r="D30" s="15">
        <v>0.1269291</v>
      </c>
      <c r="E30" s="15">
        <v>-0.104816</v>
      </c>
      <c r="F30" s="27">
        <v>0.09599105</v>
      </c>
      <c r="G30" s="37">
        <v>0.05978999</v>
      </c>
    </row>
    <row r="31" spans="1:7" ht="12">
      <c r="A31" s="20" t="s">
        <v>39</v>
      </c>
      <c r="B31" s="29">
        <v>0.02111993</v>
      </c>
      <c r="C31" s="13">
        <v>-0.01252131</v>
      </c>
      <c r="D31" s="13">
        <v>0.03912302</v>
      </c>
      <c r="E31" s="13">
        <v>0.02895403</v>
      </c>
      <c r="F31" s="25">
        <v>0.04009985</v>
      </c>
      <c r="G31" s="35">
        <v>0.02177439</v>
      </c>
    </row>
    <row r="32" spans="1:7" ht="12">
      <c r="A32" s="20" t="s">
        <v>40</v>
      </c>
      <c r="B32" s="29">
        <v>0.03365166</v>
      </c>
      <c r="C32" s="13">
        <v>-0.04524794</v>
      </c>
      <c r="D32" s="13">
        <v>0.006880936</v>
      </c>
      <c r="E32" s="13">
        <v>-0.0376229</v>
      </c>
      <c r="F32" s="25">
        <v>-0.02600039</v>
      </c>
      <c r="G32" s="35">
        <v>-0.01689849</v>
      </c>
    </row>
    <row r="33" spans="1:7" ht="12">
      <c r="A33" s="20" t="s">
        <v>41</v>
      </c>
      <c r="B33" s="29">
        <v>0.176572</v>
      </c>
      <c r="C33" s="13">
        <v>0.05625522</v>
      </c>
      <c r="D33" s="13">
        <v>0.1154514</v>
      </c>
      <c r="E33" s="13">
        <v>0.1289996</v>
      </c>
      <c r="F33" s="25">
        <v>0.09717053</v>
      </c>
      <c r="G33" s="35">
        <v>0.1108543</v>
      </c>
    </row>
    <row r="34" spans="1:7" ht="12">
      <c r="A34" s="21" t="s">
        <v>42</v>
      </c>
      <c r="B34" s="31">
        <v>0.007926873</v>
      </c>
      <c r="C34" s="15">
        <v>0.00783636</v>
      </c>
      <c r="D34" s="15">
        <v>0.008854507</v>
      </c>
      <c r="E34" s="15">
        <v>-0.009576741</v>
      </c>
      <c r="F34" s="27">
        <v>-0.04726097</v>
      </c>
      <c r="G34" s="37">
        <v>-0.003459086</v>
      </c>
    </row>
    <row r="35" spans="1:7" ht="12.75" thickBot="1">
      <c r="A35" s="22" t="s">
        <v>43</v>
      </c>
      <c r="B35" s="32">
        <v>-0.003693606</v>
      </c>
      <c r="C35" s="16">
        <v>0.003457072</v>
      </c>
      <c r="D35" s="16">
        <v>0.001009003</v>
      </c>
      <c r="E35" s="16">
        <v>0.003596369</v>
      </c>
      <c r="F35" s="28">
        <v>0.004084566</v>
      </c>
      <c r="G35" s="38">
        <v>0.00195208</v>
      </c>
    </row>
    <row r="36" spans="1:7" ht="12">
      <c r="A36" s="4" t="s">
        <v>44</v>
      </c>
      <c r="B36" s="3">
        <v>21.93909</v>
      </c>
      <c r="C36" s="3">
        <v>21.93909</v>
      </c>
      <c r="D36" s="3">
        <v>21.94519</v>
      </c>
      <c r="E36" s="3">
        <v>21.94214</v>
      </c>
      <c r="F36" s="3">
        <v>21.94824</v>
      </c>
      <c r="G36" s="3"/>
    </row>
    <row r="37" spans="1:6" ht="12">
      <c r="A37" s="4" t="s">
        <v>45</v>
      </c>
      <c r="B37" s="2">
        <v>-0.1927694</v>
      </c>
      <c r="C37" s="2">
        <v>-0.09511312</v>
      </c>
      <c r="D37" s="2">
        <v>-0.03916423</v>
      </c>
      <c r="E37" s="2">
        <v>-0.002034505</v>
      </c>
      <c r="F37" s="2">
        <v>0.02339681</v>
      </c>
    </row>
    <row r="38" spans="1:7" ht="12">
      <c r="A38" s="4" t="s">
        <v>53</v>
      </c>
      <c r="B38" s="2">
        <v>-0.0001144554</v>
      </c>
      <c r="C38" s="2">
        <v>-2.585041E-05</v>
      </c>
      <c r="D38" s="2">
        <v>0.0001303041</v>
      </c>
      <c r="E38" s="2">
        <v>3.439412E-05</v>
      </c>
      <c r="F38" s="2">
        <v>-0.0001256366</v>
      </c>
      <c r="G38" s="2">
        <v>0.0002345539</v>
      </c>
    </row>
    <row r="39" spans="1:7" ht="12.75" thickBot="1">
      <c r="A39" s="4" t="s">
        <v>54</v>
      </c>
      <c r="B39" s="2">
        <v>0.0002866156</v>
      </c>
      <c r="C39" s="2">
        <v>-0.0002360811</v>
      </c>
      <c r="D39" s="2">
        <v>-5.21825E-05</v>
      </c>
      <c r="E39" s="2">
        <v>4.661874E-05</v>
      </c>
      <c r="F39" s="2">
        <v>0.0001248379</v>
      </c>
      <c r="G39" s="2">
        <v>0.00103453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3.11684</v>
      </c>
      <c r="F40" s="17" t="s">
        <v>48</v>
      </c>
      <c r="G40" s="8">
        <v>55.010878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0.003754</v>
      </c>
      <c r="D4">
        <v>0.003751</v>
      </c>
      <c r="E4">
        <v>0.003752</v>
      </c>
      <c r="F4">
        <v>0.002085</v>
      </c>
      <c r="G4">
        <v>0.011695</v>
      </c>
    </row>
    <row r="5" spans="1:7" ht="12.75">
      <c r="A5" t="s">
        <v>13</v>
      </c>
      <c r="B5">
        <v>-1.697585</v>
      </c>
      <c r="C5">
        <v>-1.076617</v>
      </c>
      <c r="D5">
        <v>0.236852</v>
      </c>
      <c r="E5">
        <v>0.810007</v>
      </c>
      <c r="F5">
        <v>1.891404</v>
      </c>
      <c r="G5">
        <v>2.514845</v>
      </c>
    </row>
    <row r="6" spans="1:7" ht="12.75">
      <c r="A6" t="s">
        <v>14</v>
      </c>
      <c r="B6" s="52">
        <v>66.7543</v>
      </c>
      <c r="C6" s="52">
        <v>15.50515</v>
      </c>
      <c r="D6" s="52">
        <v>-76.66401</v>
      </c>
      <c r="E6" s="52">
        <v>-20.18741</v>
      </c>
      <c r="F6" s="52">
        <v>74.18166</v>
      </c>
      <c r="G6" s="52">
        <v>0.00109106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-4.240396</v>
      </c>
      <c r="C8" s="52">
        <v>-0.2040416</v>
      </c>
      <c r="D8" s="52">
        <v>0.877303</v>
      </c>
      <c r="E8" s="52">
        <v>0.3972023</v>
      </c>
      <c r="F8" s="52">
        <v>1.154544</v>
      </c>
      <c r="G8" s="52">
        <v>-0.2011717</v>
      </c>
    </row>
    <row r="9" spans="1:7" ht="12.75">
      <c r="A9" t="s">
        <v>17</v>
      </c>
      <c r="B9" s="52">
        <v>0.1636702</v>
      </c>
      <c r="C9" s="52">
        <v>-1.084498</v>
      </c>
      <c r="D9" s="52">
        <v>-0.03720539</v>
      </c>
      <c r="E9" s="52">
        <v>0.00538965</v>
      </c>
      <c r="F9" s="52">
        <v>-1.506807</v>
      </c>
      <c r="G9" s="52">
        <v>-0.4464268</v>
      </c>
    </row>
    <row r="10" spans="1:7" ht="12.75">
      <c r="A10" t="s">
        <v>18</v>
      </c>
      <c r="B10" s="52">
        <v>1.266039</v>
      </c>
      <c r="C10" s="52">
        <v>0.05955578</v>
      </c>
      <c r="D10" s="52">
        <v>0.284449</v>
      </c>
      <c r="E10" s="52">
        <v>-0.01016758</v>
      </c>
      <c r="F10" s="52">
        <v>-1.40375</v>
      </c>
      <c r="G10" s="52">
        <v>0.07567787</v>
      </c>
    </row>
    <row r="11" spans="1:7" ht="12.75">
      <c r="A11" t="s">
        <v>19</v>
      </c>
      <c r="B11" s="52">
        <v>3.527481</v>
      </c>
      <c r="C11" s="52">
        <v>2.451583</v>
      </c>
      <c r="D11" s="52">
        <v>2.907678</v>
      </c>
      <c r="E11" s="52">
        <v>2.321232</v>
      </c>
      <c r="F11" s="52">
        <v>13.21582</v>
      </c>
      <c r="G11" s="52">
        <v>4.124195</v>
      </c>
    </row>
    <row r="12" spans="1:7" ht="12.75">
      <c r="A12" t="s">
        <v>20</v>
      </c>
      <c r="B12" s="52">
        <v>-0.5299338</v>
      </c>
      <c r="C12" s="52">
        <v>-0.1884596</v>
      </c>
      <c r="D12" s="52">
        <v>0.03419501</v>
      </c>
      <c r="E12" s="52">
        <v>-0.07595098</v>
      </c>
      <c r="F12" s="52">
        <v>-0.4341042</v>
      </c>
      <c r="G12" s="52">
        <v>-0.190033</v>
      </c>
    </row>
    <row r="13" spans="1:7" ht="12.75">
      <c r="A13" t="s">
        <v>21</v>
      </c>
      <c r="B13" s="52">
        <v>0.0320195</v>
      </c>
      <c r="C13" s="52">
        <v>-0.1917416</v>
      </c>
      <c r="D13" s="52">
        <v>0.01066031</v>
      </c>
      <c r="E13" s="52">
        <v>0.07195866</v>
      </c>
      <c r="F13" s="52">
        <v>-0.009211133</v>
      </c>
      <c r="G13" s="52">
        <v>-0.0228775</v>
      </c>
    </row>
    <row r="14" spans="1:7" ht="12.75">
      <c r="A14" t="s">
        <v>22</v>
      </c>
      <c r="B14" s="52">
        <v>0.1909383</v>
      </c>
      <c r="C14" s="52">
        <v>0.003356753</v>
      </c>
      <c r="D14" s="52">
        <v>0.02618318</v>
      </c>
      <c r="E14" s="52">
        <v>-0.1015299</v>
      </c>
      <c r="F14" s="52">
        <v>-0.0002803851</v>
      </c>
      <c r="G14" s="52">
        <v>0.01024054</v>
      </c>
    </row>
    <row r="15" spans="1:7" ht="12.75">
      <c r="A15" t="s">
        <v>23</v>
      </c>
      <c r="B15" s="52">
        <v>-0.3987819</v>
      </c>
      <c r="C15" s="52">
        <v>-0.08759534</v>
      </c>
      <c r="D15" s="52">
        <v>-0.05880213</v>
      </c>
      <c r="E15" s="52">
        <v>-0.06985959</v>
      </c>
      <c r="F15" s="52">
        <v>-0.4565057</v>
      </c>
      <c r="G15" s="52">
        <v>-0.1706935</v>
      </c>
    </row>
    <row r="16" spans="1:7" ht="12.75">
      <c r="A16" t="s">
        <v>24</v>
      </c>
      <c r="B16" s="52">
        <v>-0.0827865</v>
      </c>
      <c r="C16" s="52">
        <v>-0.04143757</v>
      </c>
      <c r="D16" s="52">
        <v>-0.04253976</v>
      </c>
      <c r="E16" s="52">
        <v>-0.00614438</v>
      </c>
      <c r="F16" s="52">
        <v>-0.09162677</v>
      </c>
      <c r="G16" s="52">
        <v>-0.04589668</v>
      </c>
    </row>
    <row r="17" spans="1:7" ht="12.75">
      <c r="A17" t="s">
        <v>25</v>
      </c>
      <c r="B17" s="52">
        <v>-0.03350176</v>
      </c>
      <c r="C17" s="52">
        <v>-0.02276811</v>
      </c>
      <c r="D17" s="52">
        <v>-0.04274131</v>
      </c>
      <c r="E17" s="52">
        <v>-0.04714888</v>
      </c>
      <c r="F17" s="52">
        <v>-0.03569968</v>
      </c>
      <c r="G17" s="52">
        <v>-0.03671761</v>
      </c>
    </row>
    <row r="18" spans="1:7" ht="12.75">
      <c r="A18" t="s">
        <v>26</v>
      </c>
      <c r="B18" s="52">
        <v>0.03017003</v>
      </c>
      <c r="C18" s="52">
        <v>0.03985277</v>
      </c>
      <c r="D18" s="52">
        <v>0.05059059</v>
      </c>
      <c r="E18" s="52">
        <v>0.02093614</v>
      </c>
      <c r="F18" s="52">
        <v>-0.03718637</v>
      </c>
      <c r="G18" s="52">
        <v>0.02618762</v>
      </c>
    </row>
    <row r="19" spans="1:7" ht="12.75">
      <c r="A19" t="s">
        <v>27</v>
      </c>
      <c r="B19" s="52">
        <v>-0.2219998</v>
      </c>
      <c r="C19" s="52">
        <v>-0.198924</v>
      </c>
      <c r="D19" s="52">
        <v>-0.2028237</v>
      </c>
      <c r="E19" s="52">
        <v>-0.1982934</v>
      </c>
      <c r="F19" s="52">
        <v>-0.1467502</v>
      </c>
      <c r="G19" s="52">
        <v>-0.1960722</v>
      </c>
    </row>
    <row r="20" spans="1:7" ht="12.75">
      <c r="A20" t="s">
        <v>28</v>
      </c>
      <c r="B20" s="52">
        <v>-0.005241208</v>
      </c>
      <c r="C20" s="52">
        <v>-0.008614786</v>
      </c>
      <c r="D20" s="52">
        <v>-0.01460749</v>
      </c>
      <c r="E20" s="52">
        <v>-0.01186329</v>
      </c>
      <c r="F20" s="52">
        <v>-0.009326551</v>
      </c>
      <c r="G20" s="52">
        <v>-0.01044513</v>
      </c>
    </row>
    <row r="21" spans="1:7" ht="12.75">
      <c r="A21" t="s">
        <v>29</v>
      </c>
      <c r="B21" s="52">
        <v>-168.826</v>
      </c>
      <c r="C21" s="52">
        <v>138.8385</v>
      </c>
      <c r="D21" s="52">
        <v>30.65928</v>
      </c>
      <c r="E21" s="52">
        <v>-27.45557</v>
      </c>
      <c r="F21" s="52">
        <v>-73.15451</v>
      </c>
      <c r="G21" s="52">
        <v>0.004301847</v>
      </c>
    </row>
    <row r="22" spans="1:7" ht="12.75">
      <c r="A22" t="s">
        <v>30</v>
      </c>
      <c r="B22" s="52">
        <v>-33.95184</v>
      </c>
      <c r="C22" s="52">
        <v>-21.53238</v>
      </c>
      <c r="D22" s="52">
        <v>4.737037</v>
      </c>
      <c r="E22" s="52">
        <v>16.20016</v>
      </c>
      <c r="F22" s="52">
        <v>37.82827</v>
      </c>
      <c r="G22" s="52">
        <v>0</v>
      </c>
    </row>
    <row r="23" spans="1:7" ht="12.75">
      <c r="A23" t="s">
        <v>31</v>
      </c>
      <c r="B23" s="52">
        <v>3.35234</v>
      </c>
      <c r="C23" s="52">
        <v>2.762475</v>
      </c>
      <c r="D23" s="52">
        <v>1.647937</v>
      </c>
      <c r="E23" s="52">
        <v>1.345346</v>
      </c>
      <c r="F23" s="52">
        <v>1.726587</v>
      </c>
      <c r="G23" s="52">
        <v>2.100278</v>
      </c>
    </row>
    <row r="24" spans="1:7" ht="12.75">
      <c r="A24" t="s">
        <v>32</v>
      </c>
      <c r="B24" s="52">
        <v>-3.167106</v>
      </c>
      <c r="C24" s="52">
        <v>-4.577387</v>
      </c>
      <c r="D24" s="52">
        <v>-3.401695</v>
      </c>
      <c r="E24" s="52">
        <v>-5.264026</v>
      </c>
      <c r="F24" s="52">
        <v>1.1172</v>
      </c>
      <c r="G24" s="52">
        <v>-3.494824</v>
      </c>
    </row>
    <row r="25" spans="1:7" ht="12.75">
      <c r="A25" t="s">
        <v>33</v>
      </c>
      <c r="B25" s="52">
        <v>-1.003834</v>
      </c>
      <c r="C25" s="52">
        <v>1.177236</v>
      </c>
      <c r="D25" s="52">
        <v>0.2834825</v>
      </c>
      <c r="E25" s="52">
        <v>0.4697392</v>
      </c>
      <c r="F25" s="52">
        <v>-1.819037</v>
      </c>
      <c r="G25" s="52">
        <v>0.07630973</v>
      </c>
    </row>
    <row r="26" spans="1:7" ht="12.75">
      <c r="A26" t="s">
        <v>34</v>
      </c>
      <c r="B26" s="52">
        <v>1.614519</v>
      </c>
      <c r="C26" s="52">
        <v>0.5817673</v>
      </c>
      <c r="D26" s="52">
        <v>1.244297</v>
      </c>
      <c r="E26" s="52">
        <v>0.3070633</v>
      </c>
      <c r="F26" s="52">
        <v>2.076767</v>
      </c>
      <c r="G26" s="52">
        <v>1.024123</v>
      </c>
    </row>
    <row r="27" spans="1:7" ht="12.75">
      <c r="A27" t="s">
        <v>35</v>
      </c>
      <c r="B27" s="52">
        <v>0.2681152</v>
      </c>
      <c r="C27" s="52">
        <v>0.04672293</v>
      </c>
      <c r="D27" s="52">
        <v>0.3875944</v>
      </c>
      <c r="E27" s="52">
        <v>0.2425751</v>
      </c>
      <c r="F27" s="52">
        <v>0.2940939</v>
      </c>
      <c r="G27" s="52">
        <v>0.2408914</v>
      </c>
    </row>
    <row r="28" spans="1:7" ht="12.75">
      <c r="A28" t="s">
        <v>36</v>
      </c>
      <c r="B28" s="52">
        <v>-0.09218439</v>
      </c>
      <c r="C28" s="52">
        <v>-0.5934919</v>
      </c>
      <c r="D28" s="52">
        <v>-0.2203074</v>
      </c>
      <c r="E28" s="52">
        <v>-0.5599908</v>
      </c>
      <c r="F28" s="52">
        <v>-0.05423494</v>
      </c>
      <c r="G28" s="52">
        <v>-0.3511371</v>
      </c>
    </row>
    <row r="29" spans="1:7" ht="12.75">
      <c r="A29" t="s">
        <v>37</v>
      </c>
      <c r="B29" s="52">
        <v>0.1006939</v>
      </c>
      <c r="C29" s="52">
        <v>0.07459458</v>
      </c>
      <c r="D29" s="52">
        <v>0.07558895</v>
      </c>
      <c r="E29" s="52">
        <v>0.08368147</v>
      </c>
      <c r="F29" s="52">
        <v>0.1201377</v>
      </c>
      <c r="G29" s="52">
        <v>0.08687988</v>
      </c>
    </row>
    <row r="30" spans="1:7" ht="12.75">
      <c r="A30" t="s">
        <v>38</v>
      </c>
      <c r="B30" s="52">
        <v>0.1339893</v>
      </c>
      <c r="C30" s="52">
        <v>0.09257342</v>
      </c>
      <c r="D30" s="52">
        <v>0.1269291</v>
      </c>
      <c r="E30" s="52">
        <v>-0.104816</v>
      </c>
      <c r="F30" s="52">
        <v>0.09599105</v>
      </c>
      <c r="G30" s="52">
        <v>0.05978999</v>
      </c>
    </row>
    <row r="31" spans="1:7" ht="12.75">
      <c r="A31" t="s">
        <v>39</v>
      </c>
      <c r="B31" s="52">
        <v>0.02111993</v>
      </c>
      <c r="C31" s="52">
        <v>-0.01252131</v>
      </c>
      <c r="D31" s="52">
        <v>0.03912302</v>
      </c>
      <c r="E31" s="52">
        <v>0.02895403</v>
      </c>
      <c r="F31" s="52">
        <v>0.04009985</v>
      </c>
      <c r="G31" s="52">
        <v>0.02177439</v>
      </c>
    </row>
    <row r="32" spans="1:7" ht="12.75">
      <c r="A32" t="s">
        <v>40</v>
      </c>
      <c r="B32" s="52">
        <v>0.03365166</v>
      </c>
      <c r="C32" s="52">
        <v>-0.04524794</v>
      </c>
      <c r="D32" s="52">
        <v>0.006880936</v>
      </c>
      <c r="E32" s="52">
        <v>-0.0376229</v>
      </c>
      <c r="F32" s="52">
        <v>-0.02600039</v>
      </c>
      <c r="G32" s="52">
        <v>-0.01689849</v>
      </c>
    </row>
    <row r="33" spans="1:7" ht="12.75">
      <c r="A33" t="s">
        <v>41</v>
      </c>
      <c r="B33" s="52">
        <v>0.176572</v>
      </c>
      <c r="C33" s="52">
        <v>0.05625522</v>
      </c>
      <c r="D33" s="52">
        <v>0.1154514</v>
      </c>
      <c r="E33" s="52">
        <v>0.1289996</v>
      </c>
      <c r="F33" s="52">
        <v>0.09717053</v>
      </c>
      <c r="G33" s="52">
        <v>0.1108543</v>
      </c>
    </row>
    <row r="34" spans="1:7" ht="12.75">
      <c r="A34" t="s">
        <v>42</v>
      </c>
      <c r="B34" s="52">
        <v>0.007926873</v>
      </c>
      <c r="C34" s="52">
        <v>0.00783636</v>
      </c>
      <c r="D34" s="52">
        <v>0.008854507</v>
      </c>
      <c r="E34" s="52">
        <v>-0.009576741</v>
      </c>
      <c r="F34" s="52">
        <v>-0.04726097</v>
      </c>
      <c r="G34" s="52">
        <v>-0.003459086</v>
      </c>
    </row>
    <row r="35" spans="1:7" ht="12.75">
      <c r="A35" t="s">
        <v>43</v>
      </c>
      <c r="B35" s="52">
        <v>-0.003693606</v>
      </c>
      <c r="C35" s="52">
        <v>0.003457072</v>
      </c>
      <c r="D35" s="52">
        <v>0.001009003</v>
      </c>
      <c r="E35" s="52">
        <v>0.003596369</v>
      </c>
      <c r="F35" s="52">
        <v>0.004084566</v>
      </c>
      <c r="G35" s="52">
        <v>0.00195208</v>
      </c>
    </row>
    <row r="36" spans="1:6" ht="12.75">
      <c r="A36" t="s">
        <v>44</v>
      </c>
      <c r="B36" s="52">
        <v>21.93909</v>
      </c>
      <c r="C36" s="52">
        <v>21.93909</v>
      </c>
      <c r="D36" s="52">
        <v>21.94519</v>
      </c>
      <c r="E36" s="52">
        <v>21.94214</v>
      </c>
      <c r="F36" s="52">
        <v>21.94824</v>
      </c>
    </row>
    <row r="37" spans="1:6" ht="12.75">
      <c r="A37" t="s">
        <v>45</v>
      </c>
      <c r="B37" s="52">
        <v>-0.1927694</v>
      </c>
      <c r="C37" s="52">
        <v>-0.09511312</v>
      </c>
      <c r="D37" s="52">
        <v>-0.03916423</v>
      </c>
      <c r="E37" s="52">
        <v>-0.002034505</v>
      </c>
      <c r="F37" s="52">
        <v>0.02339681</v>
      </c>
    </row>
    <row r="38" spans="1:7" ht="12.75">
      <c r="A38" t="s">
        <v>55</v>
      </c>
      <c r="B38" s="52">
        <v>-0.0001144554</v>
      </c>
      <c r="C38" s="52">
        <v>-2.585041E-05</v>
      </c>
      <c r="D38" s="52">
        <v>0.0001303041</v>
      </c>
      <c r="E38" s="52">
        <v>3.439412E-05</v>
      </c>
      <c r="F38" s="52">
        <v>-0.0001256366</v>
      </c>
      <c r="G38" s="52">
        <v>0.0002345539</v>
      </c>
    </row>
    <row r="39" spans="1:7" ht="12.75">
      <c r="A39" t="s">
        <v>56</v>
      </c>
      <c r="B39" s="52">
        <v>0.0002866156</v>
      </c>
      <c r="C39" s="52">
        <v>-0.0002360811</v>
      </c>
      <c r="D39" s="52">
        <v>-5.21825E-05</v>
      </c>
      <c r="E39" s="52">
        <v>4.661874E-05</v>
      </c>
      <c r="F39" s="52">
        <v>0.0001248379</v>
      </c>
      <c r="G39" s="52">
        <v>0.00103453</v>
      </c>
    </row>
    <row r="40" spans="2:7" ht="12.75">
      <c r="B40" t="s">
        <v>46</v>
      </c>
      <c r="C40">
        <v>-0.003752</v>
      </c>
      <c r="D40" t="s">
        <v>47</v>
      </c>
      <c r="E40">
        <v>3.11684</v>
      </c>
      <c r="F40" t="s">
        <v>48</v>
      </c>
      <c r="G40">
        <v>55.010878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-0.00011445542270870939</v>
      </c>
      <c r="C50">
        <f>-0.017/(C7*C7+C22*C22)*(C21*C22+C6*C7)</f>
        <v>-2.58504161783474E-05</v>
      </c>
      <c r="D50">
        <f>-0.017/(D7*D7+D22*D22)*(D21*D22+D6*D7)</f>
        <v>0.00013030409795594845</v>
      </c>
      <c r="E50">
        <f>-0.017/(E7*E7+E22*E22)*(E21*E22+E6*E7)</f>
        <v>3.439412012085966E-05</v>
      </c>
      <c r="F50">
        <f>-0.017/(F7*F7+F22*F22)*(F21*F22+F6*F7)</f>
        <v>-0.00012563658171362208</v>
      </c>
      <c r="G50">
        <f>(B50*B$4+C50*C$4+D50*D$4+E50*E$4+F50*F$4)/SUM(B$4:F$4)</f>
        <v>5.3869718798341875E-08</v>
      </c>
    </row>
    <row r="51" spans="1:7" ht="12.75">
      <c r="A51" t="s">
        <v>59</v>
      </c>
      <c r="B51">
        <f>-0.017/(B7*B7+B22*B22)*(B21*B7-B6*B22)</f>
        <v>0.0002866156027801062</v>
      </c>
      <c r="C51">
        <f>-0.017/(C7*C7+C22*C22)*(C21*C7-C6*C22)</f>
        <v>-0.00023608111209843103</v>
      </c>
      <c r="D51">
        <f>-0.017/(D7*D7+D22*D22)*(D21*D7-D6*D22)</f>
        <v>-5.21825015333269E-05</v>
      </c>
      <c r="E51">
        <f>-0.017/(E7*E7+E22*E22)*(E21*E7-E6*E22)</f>
        <v>4.661874997509829E-05</v>
      </c>
      <c r="F51">
        <f>-0.017/(F7*F7+F22*F22)*(F21*F7-F6*F22)</f>
        <v>0.000124837928453494</v>
      </c>
      <c r="G51">
        <f>(B51*B$4+C51*C$4+D51*D$4+E51*E$4+F51*F$4)/SUM(B$4:F$4)</f>
        <v>-4.8272548766104666E-08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9999.944059219624</v>
      </c>
      <c r="C62">
        <f>C7+(2/0.017)*(C8*C50-C23*C51)</f>
        <v>10000.07734620358</v>
      </c>
      <c r="D62">
        <f>D7+(2/0.017)*(D8*D50-D23*D51)</f>
        <v>10000.023565841304</v>
      </c>
      <c r="E62">
        <f>E7+(2/0.017)*(E8*E50-E23*E51)</f>
        <v>9999.994228597037</v>
      </c>
      <c r="F62">
        <f>F7+(2/0.017)*(F8*F50-F23*F51)</f>
        <v>9999.95757688165</v>
      </c>
    </row>
    <row r="63" spans="1:6" ht="12.75">
      <c r="A63" t="s">
        <v>67</v>
      </c>
      <c r="B63">
        <f>B8+(3/0.017)*(B9*B50-B24*B51)</f>
        <v>-4.083512049411881</v>
      </c>
      <c r="C63">
        <f>C8+(3/0.017)*(C9*C50-C24*C51)</f>
        <v>-0.3897945215565263</v>
      </c>
      <c r="D63">
        <f>D8+(3/0.017)*(D9*D50-D24*D51)</f>
        <v>0.8451223583523895</v>
      </c>
      <c r="E63">
        <f>E8+(3/0.017)*(E9*E50-E24*E51)</f>
        <v>0.4405413030986929</v>
      </c>
      <c r="F63">
        <f>F8+(3/0.017)*(F9*F50-F24*F51)</f>
        <v>1.1633394965495143</v>
      </c>
    </row>
    <row r="64" spans="1:6" ht="12.75">
      <c r="A64" t="s">
        <v>68</v>
      </c>
      <c r="B64">
        <f>B9+(4/0.017)*(B10*B50-B25*B51)</f>
        <v>0.19727242543304785</v>
      </c>
      <c r="C64">
        <f>C9+(4/0.017)*(C10*C50-C25*C51)</f>
        <v>-1.0194665547332982</v>
      </c>
      <c r="D64">
        <f>D9+(4/0.017)*(D10*D50-D25*D51)</f>
        <v>-0.025003579094025192</v>
      </c>
      <c r="E64">
        <f>E9+(4/0.017)*(E10*E50-E25*E51)</f>
        <v>0.0001547419326679662</v>
      </c>
      <c r="F64">
        <f>F9+(4/0.017)*(F10*F50-F25*F51)</f>
        <v>-1.4118782558962928</v>
      </c>
    </row>
    <row r="65" spans="1:6" ht="12.75">
      <c r="A65" t="s">
        <v>69</v>
      </c>
      <c r="B65">
        <f>B10+(5/0.017)*(B11*B50-B26*B51)</f>
        <v>1.011190274900919</v>
      </c>
      <c r="C65">
        <f>C10+(5/0.017)*(C11*C50-C26*C51)</f>
        <v>0.0813116124472765</v>
      </c>
      <c r="D65">
        <f>D10+(5/0.017)*(D11*D50-D26*D51)</f>
        <v>0.4149822026608148</v>
      </c>
      <c r="E65">
        <f>E10+(5/0.017)*(E11*E50-E26*E51)</f>
        <v>0.009103545007986684</v>
      </c>
      <c r="F65">
        <f>F10+(5/0.017)*(F11*F50-F26*F51)</f>
        <v>-1.9683528645597348</v>
      </c>
    </row>
    <row r="66" spans="1:6" ht="12.75">
      <c r="A66" t="s">
        <v>70</v>
      </c>
      <c r="B66">
        <f>B11+(6/0.017)*(B12*B50-B27*B51)</f>
        <v>3.5217661049732203</v>
      </c>
      <c r="C66">
        <f>C11+(6/0.017)*(C12*C50-C27*C51)</f>
        <v>2.4571955271886003</v>
      </c>
      <c r="D66">
        <f>D11+(6/0.017)*(D12*D50-D27*D51)</f>
        <v>2.916389080695866</v>
      </c>
      <c r="E66">
        <f>E11+(6/0.017)*(E12*E50-E27*E51)</f>
        <v>2.3163187711529996</v>
      </c>
      <c r="F66">
        <f>F11+(6/0.017)*(F12*F50-F27*F51)</f>
        <v>13.22211128042896</v>
      </c>
    </row>
    <row r="67" spans="1:6" ht="12.75">
      <c r="A67" t="s">
        <v>71</v>
      </c>
      <c r="B67">
        <f>B12+(7/0.017)*(B13*B50-B28*B51)</f>
        <v>-0.5205634027237992</v>
      </c>
      <c r="C67">
        <f>C12+(7/0.017)*(C13*C50-C28*C51)</f>
        <v>-0.2441119172531153</v>
      </c>
      <c r="D67">
        <f>D12+(7/0.017)*(D13*D50-D28*D51)</f>
        <v>0.030033259169484856</v>
      </c>
      <c r="E67">
        <f>E12+(7/0.017)*(E13*E50-E28*E51)</f>
        <v>-0.06418232228086355</v>
      </c>
      <c r="F67">
        <f>F12+(7/0.017)*(F13*F50-F28*F51)</f>
        <v>-0.4308397982492586</v>
      </c>
    </row>
    <row r="68" spans="1:6" ht="12.75">
      <c r="A68" t="s">
        <v>72</v>
      </c>
      <c r="B68">
        <f>B13+(8/0.017)*(B14*B50-B29*B51)</f>
        <v>0.008153915678794303</v>
      </c>
      <c r="C68">
        <f>C13+(8/0.017)*(C14*C50-C29*C51)</f>
        <v>-0.18349520096900826</v>
      </c>
      <c r="D68">
        <f>D13+(8/0.017)*(D14*D50-D29*D51)</f>
        <v>0.014122049365080377</v>
      </c>
      <c r="E68">
        <f>E13+(8/0.017)*(E14*E50-E29*E51)</f>
        <v>0.06847952724520585</v>
      </c>
      <c r="F68">
        <f>F13+(8/0.017)*(F14*F50-F29*F51)</f>
        <v>-0.01625231651606583</v>
      </c>
    </row>
    <row r="69" spans="1:6" ht="12.75">
      <c r="A69" t="s">
        <v>73</v>
      </c>
      <c r="B69">
        <f>B14+(9/0.017)*(B15*B50-B30*B51)</f>
        <v>0.19477088485455765</v>
      </c>
      <c r="C69">
        <f>C14+(9/0.017)*(C15*C50-C30*C51)</f>
        <v>0.016125747555750046</v>
      </c>
      <c r="D69">
        <f>D14+(9/0.017)*(D15*D50-D30*D51)</f>
        <v>0.025633290295912853</v>
      </c>
      <c r="E69">
        <f>E14+(9/0.017)*(E15*E50-E30*E51)</f>
        <v>-0.10021503612317512</v>
      </c>
      <c r="F69">
        <f>F14+(9/0.017)*(F15*F50-F30*F51)</f>
        <v>0.023739287055198607</v>
      </c>
    </row>
    <row r="70" spans="1:6" ht="12.75">
      <c r="A70" t="s">
        <v>74</v>
      </c>
      <c r="B70">
        <f>B15+(10/0.017)*(B16*B50-B31*B51)</f>
        <v>-0.3967689221267936</v>
      </c>
      <c r="C70">
        <f>C15+(10/0.017)*(C16*C50-C31*C51)</f>
        <v>-0.08870408491753518</v>
      </c>
      <c r="D70">
        <f>D15+(10/0.017)*(D16*D50-D31*D51)</f>
        <v>-0.06086187588407303</v>
      </c>
      <c r="E70">
        <f>E15+(10/0.017)*(E16*E50-E31*E51)</f>
        <v>-0.07077790248772335</v>
      </c>
      <c r="F70">
        <f>F15+(10/0.017)*(F16*F50-F31*F51)</f>
        <v>-0.45267882237002094</v>
      </c>
    </row>
    <row r="71" spans="1:6" ht="12.75">
      <c r="A71" t="s">
        <v>75</v>
      </c>
      <c r="B71">
        <f>B16+(11/0.017)*(B17*B50-B32*B51)</f>
        <v>-0.08654632116734236</v>
      </c>
      <c r="C71">
        <f>C16+(11/0.017)*(C17*C50-C32*C51)</f>
        <v>-0.04796873515523268</v>
      </c>
      <c r="D71">
        <f>D16+(11/0.017)*(D17*D50-D32*D51)</f>
        <v>-0.04591113278282254</v>
      </c>
      <c r="E71">
        <f>E16+(11/0.017)*(E17*E50-E32*E51)</f>
        <v>-0.006058781671312035</v>
      </c>
      <c r="F71">
        <f>F16+(11/0.017)*(F17*F50-F32*F51)</f>
        <v>-0.08662434491231857</v>
      </c>
    </row>
    <row r="72" spans="1:6" ht="12.75">
      <c r="A72" t="s">
        <v>76</v>
      </c>
      <c r="B72">
        <f>B17+(12/0.017)*(B18*B50-B33*B51)</f>
        <v>-0.07166275794179296</v>
      </c>
      <c r="C72">
        <f>C17+(12/0.017)*(C18*C50-C33*C51)</f>
        <v>-0.01412063879394216</v>
      </c>
      <c r="D72">
        <f>D17+(12/0.017)*(D18*D50-D33*D51)</f>
        <v>-0.033835401257034846</v>
      </c>
      <c r="E72">
        <f>E17+(12/0.017)*(E18*E50-E33*E51)</f>
        <v>-0.050885623519007446</v>
      </c>
      <c r="F72">
        <f>F17+(12/0.017)*(F18*F50-F33*F51)</f>
        <v>-0.04096457359444007</v>
      </c>
    </row>
    <row r="73" spans="1:6" ht="12.75">
      <c r="A73" t="s">
        <v>77</v>
      </c>
      <c r="B73">
        <f>B18+(13/0.017)*(B19*B50-B34*B51)</f>
        <v>0.04786311829844139</v>
      </c>
      <c r="C73">
        <f>C18+(13/0.017)*(C19*C50-C34*C51)</f>
        <v>0.04519981129582636</v>
      </c>
      <c r="D73">
        <f>D18+(13/0.017)*(D19*D50-D34*D51)</f>
        <v>0.03073369492251258</v>
      </c>
      <c r="E73">
        <f>E18+(13/0.017)*(E19*E50-E34*E51)</f>
        <v>0.016062156045956517</v>
      </c>
      <c r="F73">
        <f>F18+(13/0.017)*(F19*F50-F34*F51)</f>
        <v>-0.01857560434654057</v>
      </c>
    </row>
    <row r="74" spans="1:6" ht="12.75">
      <c r="A74" t="s">
        <v>78</v>
      </c>
      <c r="B74">
        <f>B19+(14/0.017)*(B20*B50-B35*B51)</f>
        <v>-0.22063395193989818</v>
      </c>
      <c r="C74">
        <f>C19+(14/0.017)*(C20*C50-C35*C51)</f>
        <v>-0.19806848041879266</v>
      </c>
      <c r="D74">
        <f>D19+(14/0.017)*(D20*D50-D35*D51)</f>
        <v>-0.20434785818244602</v>
      </c>
      <c r="E74">
        <f>E19+(14/0.017)*(E20*E50-E35*E51)</f>
        <v>-0.19876749406348523</v>
      </c>
      <c r="F74">
        <f>F19+(14/0.017)*(F20*F50-F35*F51)</f>
        <v>-0.14620514934103254</v>
      </c>
    </row>
    <row r="75" spans="1:6" ht="12.75">
      <c r="A75" t="s">
        <v>79</v>
      </c>
      <c r="B75" s="52">
        <f>B20</f>
        <v>-0.005241208</v>
      </c>
      <c r="C75" s="52">
        <f>C20</f>
        <v>-0.008614786</v>
      </c>
      <c r="D75" s="52">
        <f>D20</f>
        <v>-0.01460749</v>
      </c>
      <c r="E75" s="52">
        <f>E20</f>
        <v>-0.01186329</v>
      </c>
      <c r="F75" s="52">
        <f>F20</f>
        <v>-0.009326551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-34.13996437027408</v>
      </c>
      <c r="C82">
        <f>C22+(2/0.017)*(C8*C51+C23*C50)</f>
        <v>-21.535114207128228</v>
      </c>
      <c r="D82">
        <f>D22+(2/0.017)*(D8*D51+D23*D50)</f>
        <v>4.756913832838887</v>
      </c>
      <c r="E82">
        <f>E22+(2/0.017)*(E8*E51+E23*E50)</f>
        <v>16.207782243134275</v>
      </c>
      <c r="F82">
        <f>F22+(2/0.017)*(F8*F51+F23*F50)</f>
        <v>37.81970628147732</v>
      </c>
    </row>
    <row r="83" spans="1:6" ht="12.75">
      <c r="A83" t="s">
        <v>82</v>
      </c>
      <c r="B83">
        <f>B23+(3/0.017)*(B9*B51+B24*B50)</f>
        <v>3.4245875686511935</v>
      </c>
      <c r="C83">
        <f>C23+(3/0.017)*(C9*C51+C24*C50)</f>
        <v>2.828537974035508</v>
      </c>
      <c r="D83">
        <f>D23+(3/0.017)*(D9*D51+D24*D50)</f>
        <v>1.5700581773807876</v>
      </c>
      <c r="E83">
        <f>E23+(3/0.017)*(E9*E51+E24*E50)</f>
        <v>1.3134400675616131</v>
      </c>
      <c r="F83">
        <f>F23+(3/0.017)*(F9*F51+F24*F50)</f>
        <v>1.6686220846677031</v>
      </c>
    </row>
    <row r="84" spans="1:6" ht="12.75">
      <c r="A84" t="s">
        <v>83</v>
      </c>
      <c r="B84">
        <f>B24+(4/0.017)*(B10*B51+B25*B50)</f>
        <v>-3.0546916997817655</v>
      </c>
      <c r="C84">
        <f>C24+(4/0.017)*(C10*C51+C25*C50)</f>
        <v>-4.587855714191629</v>
      </c>
      <c r="D84">
        <f>D24+(4/0.017)*(D10*D51+D25*D50)</f>
        <v>-3.396496018571731</v>
      </c>
      <c r="E84">
        <f>E24+(4/0.017)*(E10*E51+E25*E50)</f>
        <v>-5.260336054917552</v>
      </c>
      <c r="F84">
        <f>F24+(4/0.017)*(F10*F51+F25*F50)</f>
        <v>1.1297403173232963</v>
      </c>
    </row>
    <row r="85" spans="1:6" ht="12.75">
      <c r="A85" t="s">
        <v>84</v>
      </c>
      <c r="B85">
        <f>B25+(5/0.017)*(B11*B51+B26*B50)</f>
        <v>-0.7608220475017267</v>
      </c>
      <c r="C85">
        <f>C25+(5/0.017)*(C11*C51+C26*C50)</f>
        <v>1.0025855976865996</v>
      </c>
      <c r="D85">
        <f>D25+(5/0.017)*(D11*D51+D26*D50)</f>
        <v>0.28654340778849174</v>
      </c>
      <c r="E85">
        <f>E25+(5/0.017)*(E11*E51+E26*E50)</f>
        <v>0.5046727606667956</v>
      </c>
      <c r="F85">
        <f>F25+(5/0.017)*(F11*F51+F26*F50)</f>
        <v>-1.410531798612176</v>
      </c>
    </row>
    <row r="86" spans="1:6" ht="12.75">
      <c r="A86" t="s">
        <v>85</v>
      </c>
      <c r="B86">
        <f>B26+(6/0.017)*(B12*B51+B27*B50)</f>
        <v>1.5500809291513473</v>
      </c>
      <c r="C86">
        <f>C26+(6/0.017)*(C12*C51+C27*C50)</f>
        <v>0.5970439863887248</v>
      </c>
      <c r="D86">
        <f>D26+(6/0.017)*(D12*D51+D27*D50)</f>
        <v>1.2614925614716541</v>
      </c>
      <c r="E86">
        <f>E26+(6/0.017)*(E12*E51+E27*E50)</f>
        <v>0.30875827084026325</v>
      </c>
      <c r="F86">
        <f>F26+(6/0.017)*(F12*F51+F27*F50)</f>
        <v>2.044599368931839</v>
      </c>
    </row>
    <row r="87" spans="1:6" ht="12.75">
      <c r="A87" t="s">
        <v>86</v>
      </c>
      <c r="B87">
        <f>B27+(7/0.017)*(B13*B51+B28*B50)</f>
        <v>0.2762386141955697</v>
      </c>
      <c r="C87">
        <f>C27+(7/0.017)*(C13*C51+C28*C50)</f>
        <v>0.07167940526112204</v>
      </c>
      <c r="D87">
        <f>D27+(7/0.017)*(D13*D51+D28*D50)</f>
        <v>0.37554483113467135</v>
      </c>
      <c r="E87">
        <f>E27+(7/0.017)*(E13*E51+E28*E50)</f>
        <v>0.2360256660918322</v>
      </c>
      <c r="F87">
        <f>F27+(7/0.017)*(F13*F51+F28*F50)</f>
        <v>0.29642613270354684</v>
      </c>
    </row>
    <row r="88" spans="1:6" ht="12.75">
      <c r="A88" t="s">
        <v>87</v>
      </c>
      <c r="B88">
        <f>B28+(8/0.017)*(B14*B51+B29*B50)</f>
        <v>-0.07185453914841401</v>
      </c>
      <c r="C88">
        <f>C28+(8/0.017)*(C14*C51+C29*C50)</f>
        <v>-0.5947722609030253</v>
      </c>
      <c r="D88">
        <f>D28+(8/0.017)*(D14*D51+D29*D50)</f>
        <v>-0.21631528418132237</v>
      </c>
      <c r="E88">
        <f>E28+(8/0.017)*(E14*E51+E29*E50)</f>
        <v>-0.5608637630550714</v>
      </c>
      <c r="F88">
        <f>F28+(8/0.017)*(F14*F51+F29*F50)</f>
        <v>-0.061354324780230514</v>
      </c>
    </row>
    <row r="89" spans="1:6" ht="12.75">
      <c r="A89" t="s">
        <v>88</v>
      </c>
      <c r="B89">
        <f>B29+(9/0.017)*(B15*B51+B30*B50)</f>
        <v>0.03206470885022582</v>
      </c>
      <c r="C89">
        <f>C29+(9/0.017)*(C15*C51+C30*C50)</f>
        <v>0.08427569144882853</v>
      </c>
      <c r="D89">
        <f>D29+(9/0.017)*(D15*D51+D30*D50)</f>
        <v>0.08596956276874908</v>
      </c>
      <c r="E89">
        <f>E29+(9/0.017)*(E15*E51+E30*E50)</f>
        <v>0.08004874131250304</v>
      </c>
      <c r="F89">
        <f>F29+(9/0.017)*(F15*F51+F30*F50)</f>
        <v>0.08358223412877516</v>
      </c>
    </row>
    <row r="90" spans="1:6" ht="12.75">
      <c r="A90" t="s">
        <v>89</v>
      </c>
      <c r="B90">
        <f>B30+(10/0.017)*(B16*B51+B31*B50)</f>
        <v>0.11860977463806846</v>
      </c>
      <c r="C90">
        <f>C30+(10/0.017)*(C16*C51+C31*C50)</f>
        <v>0.09851830746050276</v>
      </c>
      <c r="D90">
        <f>D30+(10/0.017)*(D16*D51+D31*D50)</f>
        <v>0.13123364171872934</v>
      </c>
      <c r="E90">
        <f>E30+(10/0.017)*(E16*E51+E31*E50)</f>
        <v>-0.1043987028995112</v>
      </c>
      <c r="F90">
        <f>F30+(10/0.017)*(F16*F51+F31*F50)</f>
        <v>0.0862989886829919</v>
      </c>
    </row>
    <row r="91" spans="1:6" ht="12.75">
      <c r="A91" t="s">
        <v>90</v>
      </c>
      <c r="B91">
        <f>B31+(11/0.017)*(B17*B51+B32*B50)</f>
        <v>0.012414567460341976</v>
      </c>
      <c r="C91">
        <f>C31+(11/0.017)*(C17*C51+C32*C50)</f>
        <v>-0.008286440182157923</v>
      </c>
      <c r="D91">
        <f>D31+(11/0.017)*(D17*D51+D32*D50)</f>
        <v>0.04114634876264848</v>
      </c>
      <c r="E91">
        <f>E31+(11/0.017)*(E17*E51+E32*E50)</f>
        <v>0.026694482218092293</v>
      </c>
      <c r="F91">
        <f>F31+(11/0.017)*(F17*F51+F32*F50)</f>
        <v>0.0393298021339325</v>
      </c>
    </row>
    <row r="92" spans="1:6" ht="12.75">
      <c r="A92" t="s">
        <v>91</v>
      </c>
      <c r="B92">
        <f>B32+(12/0.017)*(B18*B51+B33*B50)</f>
        <v>0.02548995066057999</v>
      </c>
      <c r="C92">
        <f>C32+(12/0.017)*(C18*C51+C33*C50)</f>
        <v>-0.05291573325482881</v>
      </c>
      <c r="D92">
        <f>D32+(12/0.017)*(D18*D51+D33*D50)</f>
        <v>0.015636592702003158</v>
      </c>
      <c r="E92">
        <f>E32+(12/0.017)*(E18*E51+E33*E50)</f>
        <v>-0.033802068648908355</v>
      </c>
      <c r="F92">
        <f>F32+(12/0.017)*(F18*F51+F33*F50)</f>
        <v>-0.03789482009176903</v>
      </c>
    </row>
    <row r="93" spans="1:6" ht="12.75">
      <c r="A93" t="s">
        <v>92</v>
      </c>
      <c r="B93">
        <f>B33+(13/0.017)*(B19*B51+B34*B50)</f>
        <v>0.1272210328692664</v>
      </c>
      <c r="C93">
        <f>C33+(13/0.017)*(C19*C51+C34*C50)</f>
        <v>0.09201258104027554</v>
      </c>
      <c r="D93">
        <f>D33+(13/0.017)*(D19*D51+D34*D50)</f>
        <v>0.12442723209343651</v>
      </c>
      <c r="E93">
        <f>E33+(13/0.017)*(E19*E51+E34*E50)</f>
        <v>0.12167863163433983</v>
      </c>
      <c r="F93">
        <f>F33+(13/0.017)*(F19*F51+F34*F50)</f>
        <v>0.08770172439792609</v>
      </c>
    </row>
    <row r="94" spans="1:6" ht="12.75">
      <c r="A94" t="s">
        <v>93</v>
      </c>
      <c r="B94">
        <f>B34+(14/0.017)*(B20*B51+B35*B50)</f>
        <v>0.007037906967157007</v>
      </c>
      <c r="C94">
        <f>C34+(14/0.017)*(C20*C51+C35*C50)</f>
        <v>0.00943764830186828</v>
      </c>
      <c r="D94">
        <f>D34+(14/0.017)*(D20*D51+D35*D50)</f>
        <v>0.009590522078295331</v>
      </c>
      <c r="E94">
        <f>E34+(14/0.017)*(E20*E51+E35*E50)</f>
        <v>-0.009930329778947063</v>
      </c>
      <c r="F94">
        <f>F34+(14/0.017)*(F20*F51+F35*F50)</f>
        <v>-0.04864242264886551</v>
      </c>
    </row>
    <row r="95" spans="1:6" ht="12.75">
      <c r="A95" t="s">
        <v>94</v>
      </c>
      <c r="B95" s="52">
        <f>B35</f>
        <v>-0.003693606</v>
      </c>
      <c r="C95" s="52">
        <f>C35</f>
        <v>0.003457072</v>
      </c>
      <c r="D95" s="52">
        <f>D35</f>
        <v>0.001009003</v>
      </c>
      <c r="E95" s="52">
        <f>E35</f>
        <v>0.003596369</v>
      </c>
      <c r="F95" s="52">
        <f>F35</f>
        <v>0.004084566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-4.0835348930247415</v>
      </c>
      <c r="C103">
        <f>C63*10000/C62</f>
        <v>-0.38979150666720347</v>
      </c>
      <c r="D103">
        <f>D63*10000/D62</f>
        <v>0.845120366755145</v>
      </c>
      <c r="E103">
        <f>E63*10000/E62</f>
        <v>0.4405415573529778</v>
      </c>
      <c r="F103">
        <f>F63*10000/F62</f>
        <v>1.1633444318193655</v>
      </c>
      <c r="G103">
        <f>AVERAGE(C103:E103)</f>
        <v>0.29862347248030646</v>
      </c>
      <c r="H103">
        <f>STDEV(C103:E103)</f>
        <v>0.6295692105641115</v>
      </c>
      <c r="I103">
        <f>(B103*B4+C103*C4+D103*D4+E103*E4+F103*F4)/SUM(B4:F4)</f>
        <v>-0.21922501959965054</v>
      </c>
      <c r="K103">
        <f>(LN(H103)+LN(H123))/2-LN(K114*K115^3)</f>
        <v>-4.214736071966306</v>
      </c>
    </row>
    <row r="104" spans="1:11" ht="12.75">
      <c r="A104" t="s">
        <v>68</v>
      </c>
      <c r="B104">
        <f>B64*10000/B62</f>
        <v>0.1972735289965638</v>
      </c>
      <c r="C104">
        <f>C64*10000/C62</f>
        <v>-1.019458669607518</v>
      </c>
      <c r="D104">
        <f>D64*10000/D62</f>
        <v>-0.025003520171126354</v>
      </c>
      <c r="E104">
        <f>E64*10000/E62</f>
        <v>0.00015474202197582261</v>
      </c>
      <c r="F104">
        <f>F64*10000/F62</f>
        <v>-1.4118842455495373</v>
      </c>
      <c r="G104">
        <f>AVERAGE(C104:E104)</f>
        <v>-0.34810248258555615</v>
      </c>
      <c r="H104">
        <f>STDEV(C104:E104)</f>
        <v>0.5815475749486407</v>
      </c>
      <c r="I104">
        <f>(B104*B4+C104*C4+D104*D4+E104*E4+F104*F4)/SUM(B4:F4)</f>
        <v>-0.4116042302779299</v>
      </c>
      <c r="K104">
        <f>(LN(H104)+LN(H124))/2-LN(K114*K115^4)</f>
        <v>-3.5871452640970416</v>
      </c>
    </row>
    <row r="105" spans="1:11" ht="12.75">
      <c r="A105" t="s">
        <v>69</v>
      </c>
      <c r="B105">
        <f>B65*10000/B62</f>
        <v>1.0111959316098718</v>
      </c>
      <c r="C105">
        <f>C65*10000/C62</f>
        <v>0.08131098353768791</v>
      </c>
      <c r="D105">
        <f>D65*10000/D62</f>
        <v>0.4149812247226462</v>
      </c>
      <c r="E105">
        <f>E65*10000/E62</f>
        <v>0.009103550262012379</v>
      </c>
      <c r="F105">
        <f>F65*10000/F62</f>
        <v>-1.9683612149618124</v>
      </c>
      <c r="G105">
        <f>AVERAGE(C105:E105)</f>
        <v>0.16846525284078218</v>
      </c>
      <c r="H105">
        <f>STDEV(C105:E105)</f>
        <v>0.2165203723664595</v>
      </c>
      <c r="I105">
        <f>(B105*B4+C105*C4+D105*D4+E105*E4+F105*F4)/SUM(B4:F4)</f>
        <v>0.004564954050491691</v>
      </c>
      <c r="K105">
        <f>(LN(H105)+LN(H125))/2-LN(K114*K115^5)</f>
        <v>-3.962137569868974</v>
      </c>
    </row>
    <row r="106" spans="1:11" ht="12.75">
      <c r="A106" t="s">
        <v>70</v>
      </c>
      <c r="B106">
        <f>B66*10000/B62</f>
        <v>3.5217858061178515</v>
      </c>
      <c r="C106">
        <f>C66*10000/C62</f>
        <v>2.4571765218610513</v>
      </c>
      <c r="D106">
        <f>D66*10000/D62</f>
        <v>2.9163822079958366</v>
      </c>
      <c r="E106">
        <f>E66*10000/E62</f>
        <v>2.316320107994673</v>
      </c>
      <c r="F106">
        <f>F66*10000/F62</f>
        <v>13.222167372986089</v>
      </c>
      <c r="G106">
        <f>AVERAGE(C106:E106)</f>
        <v>2.5632929459505203</v>
      </c>
      <c r="H106">
        <f>STDEV(C106:E106)</f>
        <v>0.31378998161286514</v>
      </c>
      <c r="I106">
        <f>(B106*B4+C106*C4+D106*D4+E106*E4+F106*F4)/SUM(B4:F4)</f>
        <v>4.126747085798949</v>
      </c>
      <c r="K106">
        <f>(LN(H106)+LN(H126))/2-LN(K114*K115^6)</f>
        <v>-3.042247688216224</v>
      </c>
    </row>
    <row r="107" spans="1:11" ht="12.75">
      <c r="A107" t="s">
        <v>71</v>
      </c>
      <c r="B107">
        <f>B67*10000/B62</f>
        <v>-0.520566314812388</v>
      </c>
      <c r="C107">
        <f>C67*10000/C62</f>
        <v>-0.2441100291547142</v>
      </c>
      <c r="D107">
        <f>D67*10000/D62</f>
        <v>0.030033188393749705</v>
      </c>
      <c r="E107">
        <f>E67*10000/E62</f>
        <v>-0.06418235932308944</v>
      </c>
      <c r="F107">
        <f>F67*10000/F62</f>
        <v>-0.43084162601378767</v>
      </c>
      <c r="G107">
        <f>AVERAGE(C107:E107)</f>
        <v>-0.09275306669468464</v>
      </c>
      <c r="H107">
        <f>STDEV(C107:E107)</f>
        <v>0.1392868978825399</v>
      </c>
      <c r="I107">
        <f>(B107*B4+C107*C4+D107*D4+E107*E4+F107*F4)/SUM(B4:F4)</f>
        <v>-0.19980815823210715</v>
      </c>
      <c r="K107">
        <f>(LN(H107)+LN(H127))/2-LN(K114*K115^7)</f>
        <v>-3.4405123399232242</v>
      </c>
    </row>
    <row r="108" spans="1:9" ht="12.75">
      <c r="A108" t="s">
        <v>72</v>
      </c>
      <c r="B108">
        <f>B68*10000/B62</f>
        <v>0.008153961292690089</v>
      </c>
      <c r="C108">
        <f>C68*10000/C62</f>
        <v>-0.18349378171426867</v>
      </c>
      <c r="D108">
        <f>D68*10000/D62</f>
        <v>0.014122016085361382</v>
      </c>
      <c r="E108">
        <f>E68*10000/E62</f>
        <v>0.0684795667675233</v>
      </c>
      <c r="F108">
        <f>F68*10000/F62</f>
        <v>-0.01625238546375303</v>
      </c>
      <c r="G108">
        <f>AVERAGE(C108:E108)</f>
        <v>-0.033630732953794665</v>
      </c>
      <c r="H108">
        <f>STDEV(C108:E108)</f>
        <v>0.13260047461030866</v>
      </c>
      <c r="I108">
        <f>(B108*B4+C108*C4+D108*D4+E108*E4+F108*F4)/SUM(B4:F4)</f>
        <v>-0.02529083320374636</v>
      </c>
    </row>
    <row r="109" spans="1:9" ht="12.75">
      <c r="A109" t="s">
        <v>73</v>
      </c>
      <c r="B109">
        <f>B69*10000/B62</f>
        <v>0.19477197442418212</v>
      </c>
      <c r="C109">
        <f>C69*10000/C62</f>
        <v>0.01612562283017942</v>
      </c>
      <c r="D109">
        <f>D69*10000/D62</f>
        <v>0.025633229889050087</v>
      </c>
      <c r="E109">
        <f>E69*10000/E62</f>
        <v>-0.10021509396134413</v>
      </c>
      <c r="F109">
        <f>F69*10000/F62</f>
        <v>0.023739387765084278</v>
      </c>
      <c r="G109">
        <f>AVERAGE(C109:E109)</f>
        <v>-0.019485413747371543</v>
      </c>
      <c r="H109">
        <f>STDEV(C109:E109)</f>
        <v>0.070075385111922</v>
      </c>
      <c r="I109">
        <f>(B109*B4+C109*C4+D109*D4+E109*E4+F109*F4)/SUM(B4:F4)</f>
        <v>0.01726028819682383</v>
      </c>
    </row>
    <row r="110" spans="1:11" ht="12.75">
      <c r="A110" t="s">
        <v>74</v>
      </c>
      <c r="B110">
        <f>B70*10000/B62</f>
        <v>-0.3967711416955233</v>
      </c>
      <c r="C110">
        <f>C70*10000/C62</f>
        <v>-0.08870339883042076</v>
      </c>
      <c r="D110">
        <f>D70*10000/D62</f>
        <v>-0.06086173245828018</v>
      </c>
      <c r="E110">
        <f>E70*10000/E62</f>
        <v>-0.07077794333652654</v>
      </c>
      <c r="F110">
        <f>F70*10000/F62</f>
        <v>-0.4526807427828935</v>
      </c>
      <c r="G110">
        <f>AVERAGE(C110:E110)</f>
        <v>-0.0734476915417425</v>
      </c>
      <c r="H110">
        <f>STDEV(C110:E110)</f>
        <v>0.014111529442404066</v>
      </c>
      <c r="I110">
        <f>(B110*B4+C110*C4+D110*D4+E110*E4+F110*F4)/SUM(B4:F4)</f>
        <v>-0.17087748545416123</v>
      </c>
      <c r="K110">
        <f>EXP(AVERAGE(K103:K107))</f>
        <v>0.026007878001080117</v>
      </c>
    </row>
    <row r="111" spans="1:9" ht="12.75">
      <c r="A111" t="s">
        <v>75</v>
      </c>
      <c r="B111">
        <f>B71*10000/B62</f>
        <v>-0.0865468053169252</v>
      </c>
      <c r="C111">
        <f>C71*10000/C62</f>
        <v>-0.047968364138146875</v>
      </c>
      <c r="D111">
        <f>D71*10000/D62</f>
        <v>-0.04591102458963059</v>
      </c>
      <c r="E111">
        <f>E71*10000/E62</f>
        <v>-0.006058785168081102</v>
      </c>
      <c r="F111">
        <f>F71*10000/F62</f>
        <v>-0.0866247124013612</v>
      </c>
      <c r="G111">
        <f>AVERAGE(C111:E111)</f>
        <v>-0.03331272463195285</v>
      </c>
      <c r="H111">
        <f>STDEV(C111:E111)</f>
        <v>0.02362500949692427</v>
      </c>
      <c r="I111">
        <f>(B111*B4+C111*C4+D111*D4+E111*E4+F111*F4)/SUM(B4:F4)</f>
        <v>-0.04813459083753113</v>
      </c>
    </row>
    <row r="112" spans="1:9" ht="12.75">
      <c r="A112" t="s">
        <v>76</v>
      </c>
      <c r="B112">
        <f>B72*10000/B62</f>
        <v>-0.07166315883109588</v>
      </c>
      <c r="C112">
        <f>C72*10000/C62</f>
        <v>-0.01412052957700663</v>
      </c>
      <c r="D112">
        <f>D72*10000/D62</f>
        <v>-0.033835321521253105</v>
      </c>
      <c r="E112">
        <f>E72*10000/E62</f>
        <v>-0.05088565288716823</v>
      </c>
      <c r="F112">
        <f>F72*10000/F62</f>
        <v>-0.0409647473796727</v>
      </c>
      <c r="G112">
        <f>AVERAGE(C112:E112)</f>
        <v>-0.032947167995142655</v>
      </c>
      <c r="H112">
        <f>STDEV(C112:E112)</f>
        <v>0.018398646295782313</v>
      </c>
      <c r="I112">
        <f>(B112*B4+C112*C4+D112*D4+E112*E4+F112*F4)/SUM(B4:F4)</f>
        <v>-0.03961195094786266</v>
      </c>
    </row>
    <row r="113" spans="1:9" ht="12.75">
      <c r="A113" t="s">
        <v>77</v>
      </c>
      <c r="B113">
        <f>B73*10000/B62</f>
        <v>0.0478633860499581</v>
      </c>
      <c r="C113">
        <f>C73*10000/C62</f>
        <v>0.04519946169514977</v>
      </c>
      <c r="D113">
        <f>D73*10000/D62</f>
        <v>0.030733622496145536</v>
      </c>
      <c r="E113">
        <f>E73*10000/E62</f>
        <v>0.016062165316079367</v>
      </c>
      <c r="F113">
        <f>F73*10000/F62</f>
        <v>-0.01857568315038104</v>
      </c>
      <c r="G113">
        <f>AVERAGE(C113:E113)</f>
        <v>0.03066508316912489</v>
      </c>
      <c r="H113">
        <f>STDEV(C113:E113)</f>
        <v>0.014568769107236163</v>
      </c>
      <c r="I113">
        <f>(B113*B4+C113*C4+D113*D4+E113*E4+F113*F4)/SUM(B4:F4)</f>
        <v>0.026569608504784882</v>
      </c>
    </row>
    <row r="114" spans="1:11" ht="12.75">
      <c r="A114" t="s">
        <v>78</v>
      </c>
      <c r="B114">
        <f>B74*10000/B62</f>
        <v>-0.22063518619034755</v>
      </c>
      <c r="C114">
        <f>C74*10000/C62</f>
        <v>-0.19806694844614098</v>
      </c>
      <c r="D114">
        <f>D74*10000/D62</f>
        <v>-0.2043473766206612</v>
      </c>
      <c r="E114">
        <f>E74*10000/E62</f>
        <v>-0.19876760878028185</v>
      </c>
      <c r="F114">
        <f>F74*10000/F62</f>
        <v>-0.14620576959149922</v>
      </c>
      <c r="G114">
        <f>AVERAGE(C114:E114)</f>
        <v>-0.20039397794902802</v>
      </c>
      <c r="H114">
        <f>STDEV(C114:E114)</f>
        <v>0.0034416205512225106</v>
      </c>
      <c r="I114">
        <f>(B114*B4+C114*C4+D114*D4+E114*E4+F114*F4)/SUM(B4:F4)</f>
        <v>-0.1960744512430014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-0.00524123731989058</v>
      </c>
      <c r="C115">
        <f>C75*10000/C62</f>
        <v>-0.008614719368416195</v>
      </c>
      <c r="D115">
        <f>D75*10000/D62</f>
        <v>-0.014607455576302004</v>
      </c>
      <c r="E115">
        <f>E75*10000/E62</f>
        <v>-0.011863296846786657</v>
      </c>
      <c r="F115">
        <f>F75*10000/F62</f>
        <v>-0.00932659056630554</v>
      </c>
      <c r="G115">
        <f>AVERAGE(C115:E115)</f>
        <v>-0.011695157263834952</v>
      </c>
      <c r="H115">
        <f>STDEV(C115:E115)</f>
        <v>0.0029999041657764315</v>
      </c>
      <c r="I115">
        <f>(B115*B4+C115*C4+D115*D4+E115*E4+F115*F4)/SUM(B4:F4)</f>
        <v>-0.010445178404377222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-34.14015535296734</v>
      </c>
      <c r="C122">
        <f>C82*10000/C62</f>
        <v>-21.534947642483786</v>
      </c>
      <c r="D122">
        <f>D82*10000/D62</f>
        <v>4.756902622797655</v>
      </c>
      <c r="E122">
        <f>E82*10000/E62</f>
        <v>16.20779159730392</v>
      </c>
      <c r="F122">
        <f>F82*10000/F62</f>
        <v>37.81986672514553</v>
      </c>
      <c r="G122">
        <f>AVERAGE(C122:E122)</f>
        <v>-0.190084474127404</v>
      </c>
      <c r="H122">
        <f>STDEV(C122:E122)</f>
        <v>19.351565888410942</v>
      </c>
      <c r="I122">
        <f>(B122*B4+C122*C4+D122*D4+E122*E4+F122*F4)/SUM(B4:F4)</f>
        <v>-0.018267868834687038</v>
      </c>
    </row>
    <row r="123" spans="1:9" ht="12.75">
      <c r="A123" t="s">
        <v>82</v>
      </c>
      <c r="B123">
        <f>B83*10000/B62</f>
        <v>3.424606726168468</v>
      </c>
      <c r="C123">
        <f>C83*10000/C62</f>
        <v>2.8285160965373253</v>
      </c>
      <c r="D123">
        <f>D83*10000/D62</f>
        <v>1.5700544774153222</v>
      </c>
      <c r="E123">
        <f>E83*10000/E62</f>
        <v>1.3134408256012402</v>
      </c>
      <c r="F123">
        <f>F83*10000/F62</f>
        <v>1.6686291635129518</v>
      </c>
      <c r="G123">
        <f>AVERAGE(C123:E123)</f>
        <v>1.9040037998512958</v>
      </c>
      <c r="H123">
        <f>STDEV(C123:E123)</f>
        <v>0.8108667471398102</v>
      </c>
      <c r="I123">
        <f>(B123*B4+C123*C4+D123*D4+E123*E4+F123*F4)/SUM(B4:F4)</f>
        <v>2.0924409538054682</v>
      </c>
    </row>
    <row r="124" spans="1:9" ht="12.75">
      <c r="A124" t="s">
        <v>83</v>
      </c>
      <c r="B124">
        <f>B84*10000/B62</f>
        <v>-3.0547087880611077</v>
      </c>
      <c r="C124">
        <f>C84*10000/C62</f>
        <v>-4.587820229143886</v>
      </c>
      <c r="D124">
        <f>D84*10000/D62</f>
        <v>-3.396488014461977</v>
      </c>
      <c r="E124">
        <f>E84*10000/E62</f>
        <v>-5.260339090871214</v>
      </c>
      <c r="F124">
        <f>F84*10000/F62</f>
        <v>1.1297451100543472</v>
      </c>
      <c r="G124">
        <f>AVERAGE(C124:E124)</f>
        <v>-4.414882444825692</v>
      </c>
      <c r="H124">
        <f>STDEV(C124:E124)</f>
        <v>0.9438833702802666</v>
      </c>
      <c r="I124">
        <f>(B124*B4+C124*C4+D124*D4+E124*E4+F124*F4)/SUM(B4:F4)</f>
        <v>-3.477140998026946</v>
      </c>
    </row>
    <row r="125" spans="1:9" ht="12.75">
      <c r="A125" t="s">
        <v>84</v>
      </c>
      <c r="B125">
        <f>B85*10000/B62</f>
        <v>-0.7608263036234422</v>
      </c>
      <c r="C125">
        <f>C85*10000/C62</f>
        <v>1.0025778431276038</v>
      </c>
      <c r="D125">
        <f>D85*10000/D62</f>
        <v>0.2865427325264356</v>
      </c>
      <c r="E125">
        <f>E85*10000/E62</f>
        <v>0.5046730519339503</v>
      </c>
      <c r="F125">
        <f>F85*10000/F62</f>
        <v>-1.4105377825533045</v>
      </c>
      <c r="G125">
        <f>AVERAGE(C125:E125)</f>
        <v>0.5979312091959965</v>
      </c>
      <c r="H125">
        <f>STDEV(C125:E125)</f>
        <v>0.3670141452660118</v>
      </c>
      <c r="I125">
        <f>(B125*B4+C125*C4+D125*D4+E125*E4+F125*F4)/SUM(B4:F4)</f>
        <v>0.13312121945838595</v>
      </c>
    </row>
    <row r="126" spans="1:9" ht="12.75">
      <c r="A126" t="s">
        <v>85</v>
      </c>
      <c r="B126">
        <f>B86*10000/B62</f>
        <v>1.5500896004735376</v>
      </c>
      <c r="C126">
        <f>C86*10000/C62</f>
        <v>0.5970393685158706</v>
      </c>
      <c r="D126">
        <f>D86*10000/D62</f>
        <v>1.2614895886653088</v>
      </c>
      <c r="E126">
        <f>E86*10000/E62</f>
        <v>0.308758449037206</v>
      </c>
      <c r="F126">
        <f>F86*10000/F62</f>
        <v>2.044608042796737</v>
      </c>
      <c r="G126">
        <f>AVERAGE(C126:E126)</f>
        <v>0.7224291354061285</v>
      </c>
      <c r="H126">
        <f>STDEV(C126:E126)</f>
        <v>0.4885858177790886</v>
      </c>
      <c r="I126">
        <f>(B126*B4+C126*C4+D126*D4+E126*E4+F126*F4)/SUM(B4:F4)</f>
        <v>1.0187551081032507</v>
      </c>
    </row>
    <row r="127" spans="1:9" ht="12.75">
      <c r="A127" t="s">
        <v>86</v>
      </c>
      <c r="B127">
        <f>B87*10000/B62</f>
        <v>0.2762401595045791</v>
      </c>
      <c r="C127">
        <f>C87*10000/C62</f>
        <v>0.07167885085242301</v>
      </c>
      <c r="D127">
        <f>D87*10000/D62</f>
        <v>0.3755439461337676</v>
      </c>
      <c r="E127">
        <f>E87*10000/E62</f>
        <v>0.23602580231183365</v>
      </c>
      <c r="F127">
        <f>F87*10000/F62</f>
        <v>0.29642739024097264</v>
      </c>
      <c r="G127">
        <f>AVERAGE(C127:E127)</f>
        <v>0.22774953309934143</v>
      </c>
      <c r="H127">
        <f>STDEV(C127:E127)</f>
        <v>0.15210151710828987</v>
      </c>
      <c r="I127">
        <f>(B127*B4+C127*C4+D127*D4+E127*E4+F127*F4)/SUM(B4:F4)</f>
        <v>0.24390952721835774</v>
      </c>
    </row>
    <row r="128" spans="1:9" ht="12.75">
      <c r="A128" t="s">
        <v>87</v>
      </c>
      <c r="B128">
        <f>B88*10000/B62</f>
        <v>-0.07185494111056197</v>
      </c>
      <c r="C128">
        <f>C88*10000/C62</f>
        <v>-0.5947676606009693</v>
      </c>
      <c r="D128">
        <f>D88*10000/D62</f>
        <v>-0.21631477441735783</v>
      </c>
      <c r="E128">
        <f>E88*10000/E62</f>
        <v>-0.5608640867523366</v>
      </c>
      <c r="F128">
        <f>F88*10000/F62</f>
        <v>-0.06135458506551287</v>
      </c>
      <c r="G128">
        <f>AVERAGE(C128:E128)</f>
        <v>-0.4573155072568879</v>
      </c>
      <c r="H128">
        <f>STDEV(C128:E128)</f>
        <v>0.20940004298428472</v>
      </c>
      <c r="I128">
        <f>(B128*B4+C128*C4+D128*D4+E128*E4+F128*F4)/SUM(B4:F4)</f>
        <v>-0.3487049190404665</v>
      </c>
    </row>
    <row r="129" spans="1:9" ht="12.75">
      <c r="A129" t="s">
        <v>88</v>
      </c>
      <c r="B129">
        <f>B89*10000/B62</f>
        <v>0.032064888223712805</v>
      </c>
      <c r="C129">
        <f>C89*10000/C62</f>
        <v>0.08427503961339146</v>
      </c>
      <c r="D129">
        <f>D89*10000/D62</f>
        <v>0.08596936017471919</v>
      </c>
      <c r="E129">
        <f>E89*10000/E62</f>
        <v>0.08004878751188399</v>
      </c>
      <c r="F129">
        <f>F89*10000/F62</f>
        <v>0.08358258871218045</v>
      </c>
      <c r="G129">
        <f>AVERAGE(C129:E129)</f>
        <v>0.08343106243333154</v>
      </c>
      <c r="H129">
        <f>STDEV(C129:E129)</f>
        <v>0.0030491832142930273</v>
      </c>
      <c r="I129">
        <f>(B129*B4+C129*C4+D129*D4+E129*E4+F129*F4)/SUM(B4:F4)</f>
        <v>0.07602760803986772</v>
      </c>
    </row>
    <row r="130" spans="1:9" ht="12.75">
      <c r="A130" t="s">
        <v>89</v>
      </c>
      <c r="B130">
        <f>B90*10000/B62</f>
        <v>0.11861043815411557</v>
      </c>
      <c r="C130">
        <f>C90*10000/C62</f>
        <v>0.09851754546468999</v>
      </c>
      <c r="D130">
        <f>D90*10000/D62</f>
        <v>0.1312333324563407</v>
      </c>
      <c r="E130">
        <f>E90*10000/E62</f>
        <v>-0.1043987631522443</v>
      </c>
      <c r="F130">
        <f>F90*10000/F62</f>
        <v>0.08629935479176609</v>
      </c>
      <c r="G130">
        <f>AVERAGE(C130:E130)</f>
        <v>0.041784038256262125</v>
      </c>
      <c r="H130">
        <f>STDEV(C130:E130)</f>
        <v>0.12765045730568256</v>
      </c>
      <c r="I130">
        <f>(B130*B4+C130*C4+D130*D4+E130*E4+F130*F4)/SUM(B4:F4)</f>
        <v>0.05884002428258324</v>
      </c>
    </row>
    <row r="131" spans="1:9" ht="12.75">
      <c r="A131" t="s">
        <v>90</v>
      </c>
      <c r="B131">
        <f>B91*10000/B62</f>
        <v>0.012414636908789653</v>
      </c>
      <c r="C131">
        <f>C91*10000/C62</f>
        <v>-0.008286376090184722</v>
      </c>
      <c r="D131">
        <f>D91*10000/D62</f>
        <v>0.041146251798044466</v>
      </c>
      <c r="E131">
        <f>E91*10000/E62</f>
        <v>0.02669449762456256</v>
      </c>
      <c r="F131">
        <f>F91*10000/F62</f>
        <v>0.03932996898392539</v>
      </c>
      <c r="G131">
        <f>AVERAGE(C131:E131)</f>
        <v>0.0198514577774741</v>
      </c>
      <c r="H131">
        <f>STDEV(C131:E131)</f>
        <v>0.025416856035821268</v>
      </c>
      <c r="I131">
        <f>(B131*B4+C131*C4+D131*D4+E131*E4+F131*F4)/SUM(B4:F4)</f>
        <v>0.021375728819130954</v>
      </c>
    </row>
    <row r="132" spans="1:9" ht="12.75">
      <c r="A132" t="s">
        <v>91</v>
      </c>
      <c r="B132">
        <f>B92*10000/B62</f>
        <v>0.025490093254150838</v>
      </c>
      <c r="C132">
        <f>C92*10000/C62</f>
        <v>-0.05291532397488674</v>
      </c>
      <c r="D132">
        <f>D92*10000/D62</f>
        <v>0.01563655585314378</v>
      </c>
      <c r="E132">
        <f>E92*10000/E62</f>
        <v>-0.03380208815745553</v>
      </c>
      <c r="F132">
        <f>F92*10000/F62</f>
        <v>-0.0378949808540948</v>
      </c>
      <c r="G132">
        <f>AVERAGE(C132:E132)</f>
        <v>-0.023693618759732832</v>
      </c>
      <c r="H132">
        <f>STDEV(C132:E132)</f>
        <v>0.035376205593063634</v>
      </c>
      <c r="I132">
        <f>(B132*B4+C132*C4+D132*D4+E132*E4+F132*F4)/SUM(B4:F4)</f>
        <v>-0.018490202926986873</v>
      </c>
    </row>
    <row r="133" spans="1:9" ht="12.75">
      <c r="A133" t="s">
        <v>92</v>
      </c>
      <c r="B133">
        <f>B93*10000/B62</f>
        <v>0.12722174455763352</v>
      </c>
      <c r="C133">
        <f>C93*10000/C62</f>
        <v>0.09201186936339759</v>
      </c>
      <c r="D133">
        <f>D93*10000/D62</f>
        <v>0.12442693887088697</v>
      </c>
      <c r="E133">
        <f>E93*10000/E62</f>
        <v>0.12167870186002187</v>
      </c>
      <c r="F133">
        <f>F93*10000/F62</f>
        <v>0.08770209645756784</v>
      </c>
      <c r="G133">
        <f>AVERAGE(C133:E133)</f>
        <v>0.11270583669810215</v>
      </c>
      <c r="H133">
        <f>STDEV(C133:E133)</f>
        <v>0.017974104002823968</v>
      </c>
      <c r="I133">
        <f>(B133*B4+C133*C4+D133*D4+E133*E4+F133*F4)/SUM(B4:F4)</f>
        <v>0.11145762875228446</v>
      </c>
    </row>
    <row r="134" spans="1:9" ht="12.75">
      <c r="A134" t="s">
        <v>93</v>
      </c>
      <c r="B134">
        <f>B94*10000/B62</f>
        <v>0.007037946337978047</v>
      </c>
      <c r="C134">
        <f>C94*10000/C62</f>
        <v>0.009437575305806191</v>
      </c>
      <c r="D134">
        <f>D94*10000/D62</f>
        <v>0.00959049947747646</v>
      </c>
      <c r="E134">
        <f>E94*10000/E62</f>
        <v>-0.009930335510143842</v>
      </c>
      <c r="F134">
        <f>F94*10000/F62</f>
        <v>-0.048642629006066224</v>
      </c>
      <c r="G134">
        <f>AVERAGE(C134:E134)</f>
        <v>0.0030325797577129368</v>
      </c>
      <c r="H134">
        <f>STDEV(C134:E134)</f>
        <v>0.011226474318849886</v>
      </c>
      <c r="I134">
        <f>(B134*B4+C134*C4+D134*D4+E134*E4+F134*F4)/SUM(B4:F4)</f>
        <v>-0.0032965085937352273</v>
      </c>
    </row>
    <row r="135" spans="1:9" ht="12.75">
      <c r="A135" t="s">
        <v>94</v>
      </c>
      <c r="B135">
        <f>B95*10000/B62</f>
        <v>-0.003693626662435791</v>
      </c>
      <c r="C135">
        <f>C95*10000/C62</f>
        <v>0.0034570452610673454</v>
      </c>
      <c r="D135">
        <f>D95*10000/D62</f>
        <v>0.0010090006222051463</v>
      </c>
      <c r="E135">
        <f>E95*10000/E62</f>
        <v>0.003596371075610668</v>
      </c>
      <c r="F135">
        <f>F95*10000/F62</f>
        <v>0.004084583328076194</v>
      </c>
      <c r="G135">
        <f>AVERAGE(C135:E135)</f>
        <v>0.00268747231962772</v>
      </c>
      <c r="H135">
        <f>STDEV(C135:E135)</f>
        <v>0.0014552674496242951</v>
      </c>
      <c r="I135">
        <f>(B135*B4+C135*C4+D135*D4+E135*E4+F135*F4)/SUM(B4:F4)</f>
        <v>0.00195223231992422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2005-04-26T07:42:19Z</cp:lastPrinted>
  <dcterms:created xsi:type="dcterms:W3CDTF">2005-04-26T07:42:19Z</dcterms:created>
  <dcterms:modified xsi:type="dcterms:W3CDTF">2005-04-26T09:17:51Z</dcterms:modified>
  <cp:category/>
  <cp:version/>
  <cp:contentType/>
  <cp:contentStatus/>
</cp:coreProperties>
</file>