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<sst xmlns="http://schemas.openxmlformats.org/spreadsheetml/2006/main" count="204" uniqueCount="98">
  <si>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28/04/2005       12:11:10</t>
  </si>
  <si>
    <t>LISSNER</t>
  </si>
  <si>
    <t>HCMQAP564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</si>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</sst>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234981"/>
        <c:crosses val="autoZero"/>
        <c:auto val="1"/>
        <c:lblOffset val="100"/>
        <c:noMultiLvlLbl val="0"/>
      </c:catAx>
      <c:valAx>
        <c:axId val="55234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372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</v>
      </c>
      <c r="C4" s="12">
        <v>-0.003752</v>
      </c>
      <c r="D4" s="12">
        <v>-0.003753</v>
      </c>
      <c r="E4" s="12">
        <v>-0.003752</v>
      </c>
      <c r="F4" s="24">
        <v>-0.002079</v>
      </c>
      <c r="G4" s="34">
        <v>-0.011696</v>
      </c>
    </row>
    <row r="5" spans="1:7" ht="12.75" thickBot="1">
      <c r="A5" s="44" t="s">
        <v>13</v>
      </c>
      <c r="B5" s="45">
        <v>-2.625639</v>
      </c>
      <c r="C5" s="46">
        <v>-0.934589</v>
      </c>
      <c r="D5" s="46">
        <v>-0.189971</v>
      </c>
      <c r="E5" s="46">
        <v>1.722784</v>
      </c>
      <c r="F5" s="47">
        <v>1.79661</v>
      </c>
      <c r="G5" s="48">
        <v>7.705701</v>
      </c>
    </row>
    <row r="6" spans="1:7" ht="12.75" thickTop="1">
      <c r="A6" s="6" t="s">
        <v>14</v>
      </c>
      <c r="B6" s="39">
        <v>-94.95745</v>
      </c>
      <c r="C6" s="40">
        <v>209</v>
      </c>
      <c r="D6" s="40">
        <v>-179.1742</v>
      </c>
      <c r="E6" s="40">
        <v>53.50997</v>
      </c>
      <c r="F6" s="41">
        <v>-47.19758</v>
      </c>
      <c r="G6" s="42">
        <v>0.0008747153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5.692964</v>
      </c>
      <c r="C8" s="13">
        <v>-0.04848845</v>
      </c>
      <c r="D8" s="13">
        <v>0.3518838</v>
      </c>
      <c r="E8" s="13">
        <v>-1.805847</v>
      </c>
      <c r="F8" s="25">
        <v>0.06874587</v>
      </c>
      <c r="G8" s="35">
        <v>0.4724982</v>
      </c>
    </row>
    <row r="9" spans="1:7" ht="12">
      <c r="A9" s="20" t="s">
        <v>17</v>
      </c>
      <c r="B9" s="29">
        <v>0.5061699</v>
      </c>
      <c r="C9" s="13">
        <v>0.5260311</v>
      </c>
      <c r="D9" s="13">
        <v>0.456142</v>
      </c>
      <c r="E9" s="13">
        <v>1.177072</v>
      </c>
      <c r="F9" s="25">
        <v>-1.550604</v>
      </c>
      <c r="G9" s="35">
        <v>0.3861296</v>
      </c>
    </row>
    <row r="10" spans="1:7" ht="12">
      <c r="A10" s="20" t="s">
        <v>18</v>
      </c>
      <c r="B10" s="29">
        <v>-1.010916</v>
      </c>
      <c r="C10" s="13">
        <v>-0.02362673</v>
      </c>
      <c r="D10" s="13">
        <v>0.1199467</v>
      </c>
      <c r="E10" s="13">
        <v>0.2132317</v>
      </c>
      <c r="F10" s="25">
        <v>-2.43032</v>
      </c>
      <c r="G10" s="35">
        <v>-0.3959742</v>
      </c>
    </row>
    <row r="11" spans="1:7" ht="12">
      <c r="A11" s="21" t="s">
        <v>19</v>
      </c>
      <c r="B11" s="31">
        <v>3.007669</v>
      </c>
      <c r="C11" s="15">
        <v>2.516193</v>
      </c>
      <c r="D11" s="15">
        <v>2.676231</v>
      </c>
      <c r="E11" s="15">
        <v>1.602976</v>
      </c>
      <c r="F11" s="27">
        <v>13.5436</v>
      </c>
      <c r="G11" s="37">
        <v>3.876251</v>
      </c>
    </row>
    <row r="12" spans="1:7" ht="12">
      <c r="A12" s="20" t="s">
        <v>20</v>
      </c>
      <c r="B12" s="29">
        <v>0.2819953</v>
      </c>
      <c r="C12" s="13">
        <v>-0.06907449</v>
      </c>
      <c r="D12" s="13">
        <v>0.1387414</v>
      </c>
      <c r="E12" s="13">
        <v>-0.161629</v>
      </c>
      <c r="F12" s="25">
        <v>0.1096478</v>
      </c>
      <c r="G12" s="35">
        <v>0.03334729</v>
      </c>
    </row>
    <row r="13" spans="1:7" ht="12">
      <c r="A13" s="20" t="s">
        <v>21</v>
      </c>
      <c r="B13" s="29">
        <v>0.1861284</v>
      </c>
      <c r="C13" s="13">
        <v>0.04685388</v>
      </c>
      <c r="D13" s="13">
        <v>-0.0971536</v>
      </c>
      <c r="E13" s="13">
        <v>0.3049243</v>
      </c>
      <c r="F13" s="25">
        <v>-0.07118157</v>
      </c>
      <c r="G13" s="35">
        <v>0.0787411</v>
      </c>
    </row>
    <row r="14" spans="1:7" ht="12">
      <c r="A14" s="20" t="s">
        <v>22</v>
      </c>
      <c r="B14" s="29">
        <v>0.04083163</v>
      </c>
      <c r="C14" s="13">
        <v>-0.05431822</v>
      </c>
      <c r="D14" s="13">
        <v>0.001108747</v>
      </c>
      <c r="E14" s="13">
        <v>-0.122762</v>
      </c>
      <c r="F14" s="25">
        <v>0.1447567</v>
      </c>
      <c r="G14" s="35">
        <v>-0.01712519</v>
      </c>
    </row>
    <row r="15" spans="1:7" ht="12">
      <c r="A15" s="21" t="s">
        <v>23</v>
      </c>
      <c r="B15" s="31">
        <v>-0.3847904</v>
      </c>
      <c r="C15" s="15">
        <v>-0.0856807</v>
      </c>
      <c r="D15" s="15">
        <v>-0.1253144</v>
      </c>
      <c r="E15" s="15">
        <v>-0.1304109</v>
      </c>
      <c r="F15" s="27">
        <v>-0.4105</v>
      </c>
      <c r="G15" s="37">
        <v>-0.1926157</v>
      </c>
    </row>
    <row r="16" spans="1:7" ht="12">
      <c r="A16" s="20" t="s">
        <v>24</v>
      </c>
      <c r="B16" s="29">
        <v>-0.02597615</v>
      </c>
      <c r="C16" s="13">
        <v>-0.006770934</v>
      </c>
      <c r="D16" s="13">
        <v>0.006673614</v>
      </c>
      <c r="E16" s="13">
        <v>0.002183664</v>
      </c>
      <c r="F16" s="25">
        <v>-0.04337497</v>
      </c>
      <c r="G16" s="35">
        <v>-0.0090443</v>
      </c>
    </row>
    <row r="17" spans="1:7" ht="12">
      <c r="A17" s="20" t="s">
        <v>25</v>
      </c>
      <c r="B17" s="29">
        <v>-0.04140777</v>
      </c>
      <c r="C17" s="13">
        <v>-0.06080649</v>
      </c>
      <c r="D17" s="13">
        <v>-0.05086472</v>
      </c>
      <c r="E17" s="13">
        <v>-0.06317489</v>
      </c>
      <c r="F17" s="25">
        <v>-0.05151959</v>
      </c>
      <c r="G17" s="35">
        <v>-0.05493468</v>
      </c>
    </row>
    <row r="18" spans="1:7" ht="12">
      <c r="A18" s="20" t="s">
        <v>26</v>
      </c>
      <c r="B18" s="29">
        <v>0.0582224</v>
      </c>
      <c r="C18" s="13">
        <v>-0.02557929</v>
      </c>
      <c r="D18" s="13">
        <v>0.06549422</v>
      </c>
      <c r="E18" s="13">
        <v>0.0118396</v>
      </c>
      <c r="F18" s="25">
        <v>-0.0004729373</v>
      </c>
      <c r="G18" s="35">
        <v>0.02082879</v>
      </c>
    </row>
    <row r="19" spans="1:7" ht="12">
      <c r="A19" s="21" t="s">
        <v>27</v>
      </c>
      <c r="B19" s="31">
        <v>-0.2030895</v>
      </c>
      <c r="C19" s="15">
        <v>-0.2069756</v>
      </c>
      <c r="D19" s="15">
        <v>-0.1998643</v>
      </c>
      <c r="E19" s="15">
        <v>-0.1871573</v>
      </c>
      <c r="F19" s="27">
        <v>-0.1403319</v>
      </c>
      <c r="G19" s="37">
        <v>-0.1910495</v>
      </c>
    </row>
    <row r="20" spans="1:7" ht="12.75" thickBot="1">
      <c r="A20" s="44" t="s">
        <v>28</v>
      </c>
      <c r="B20" s="45">
        <v>0.002887268</v>
      </c>
      <c r="C20" s="46">
        <v>-0.001604853</v>
      </c>
      <c r="D20" s="46">
        <v>-0.003078359</v>
      </c>
      <c r="E20" s="46">
        <v>0.002738668</v>
      </c>
      <c r="F20" s="47">
        <v>-0.009808093</v>
      </c>
      <c r="G20" s="48">
        <v>-0.0013572</v>
      </c>
    </row>
    <row r="21" spans="1:7" ht="12.75" thickTop="1">
      <c r="A21" s="6" t="s">
        <v>29</v>
      </c>
      <c r="B21" s="39">
        <v>-9.074867</v>
      </c>
      <c r="C21" s="40">
        <v>37.6094</v>
      </c>
      <c r="D21" s="40">
        <v>13.47508</v>
      </c>
      <c r="E21" s="40">
        <v>30.36027</v>
      </c>
      <c r="F21" s="41">
        <v>-137.0418</v>
      </c>
      <c r="G21" s="43">
        <v>0.01206141</v>
      </c>
    </row>
    <row r="22" spans="1:7" ht="12">
      <c r="A22" s="20" t="s">
        <v>30</v>
      </c>
      <c r="B22" s="29">
        <v>-52.51327</v>
      </c>
      <c r="C22" s="13">
        <v>-18.6918</v>
      </c>
      <c r="D22" s="13">
        <v>-3.799414</v>
      </c>
      <c r="E22" s="13">
        <v>34.45582</v>
      </c>
      <c r="F22" s="25">
        <v>35.93235</v>
      </c>
      <c r="G22" s="36">
        <v>0</v>
      </c>
    </row>
    <row r="23" spans="1:7" ht="12">
      <c r="A23" s="20" t="s">
        <v>31</v>
      </c>
      <c r="B23" s="29">
        <v>0.4865839</v>
      </c>
      <c r="C23" s="13">
        <v>-1.228199</v>
      </c>
      <c r="D23" s="13">
        <v>1.958646</v>
      </c>
      <c r="E23" s="13">
        <v>-0.2152848</v>
      </c>
      <c r="F23" s="25">
        <v>3.023356</v>
      </c>
      <c r="G23" s="35">
        <v>0.5974876</v>
      </c>
    </row>
    <row r="24" spans="1:7" ht="12">
      <c r="A24" s="20" t="s">
        <v>32</v>
      </c>
      <c r="B24" s="29">
        <v>1.358932</v>
      </c>
      <c r="C24" s="13">
        <v>-3.728257</v>
      </c>
      <c r="D24" s="13">
        <v>2.368394</v>
      </c>
      <c r="E24" s="13">
        <v>-3.927784</v>
      </c>
      <c r="F24" s="25">
        <v>-0.2389768</v>
      </c>
      <c r="G24" s="35">
        <v>-1.107182</v>
      </c>
    </row>
    <row r="25" spans="1:7" ht="12">
      <c r="A25" s="20" t="s">
        <v>33</v>
      </c>
      <c r="B25" s="29">
        <v>0.7208324</v>
      </c>
      <c r="C25" s="13">
        <v>-0.5412724</v>
      </c>
      <c r="D25" s="13">
        <v>1.245547</v>
      </c>
      <c r="E25" s="13">
        <v>0.1930518</v>
      </c>
      <c r="F25" s="25">
        <v>-4.436587</v>
      </c>
      <c r="G25" s="35">
        <v>-0.2710948</v>
      </c>
    </row>
    <row r="26" spans="1:7" ht="12">
      <c r="A26" s="21" t="s">
        <v>34</v>
      </c>
      <c r="B26" s="31">
        <v>1.172271</v>
      </c>
      <c r="C26" s="15">
        <v>0.17199</v>
      </c>
      <c r="D26" s="15">
        <v>-0.1203408</v>
      </c>
      <c r="E26" s="15">
        <v>0.2219456</v>
      </c>
      <c r="F26" s="27">
        <v>2.328994</v>
      </c>
      <c r="G26" s="37">
        <v>0.5460749</v>
      </c>
    </row>
    <row r="27" spans="1:7" ht="12">
      <c r="A27" s="20" t="s">
        <v>35</v>
      </c>
      <c r="B27" s="29">
        <v>0.2167554</v>
      </c>
      <c r="C27" s="13">
        <v>0.024813</v>
      </c>
      <c r="D27" s="13">
        <v>0.01569874</v>
      </c>
      <c r="E27" s="13">
        <v>-0.4070615</v>
      </c>
      <c r="F27" s="25">
        <v>0.1839389</v>
      </c>
      <c r="G27" s="35">
        <v>-0.03226686</v>
      </c>
    </row>
    <row r="28" spans="1:7" ht="12">
      <c r="A28" s="20" t="s">
        <v>36</v>
      </c>
      <c r="B28" s="29">
        <v>0.4506752</v>
      </c>
      <c r="C28" s="13">
        <v>-0.3245374</v>
      </c>
      <c r="D28" s="13">
        <v>0.4158863</v>
      </c>
      <c r="E28" s="13">
        <v>-0.08259405</v>
      </c>
      <c r="F28" s="25">
        <v>-0.04713775</v>
      </c>
      <c r="G28" s="35">
        <v>0.06111669</v>
      </c>
    </row>
    <row r="29" spans="1:7" ht="12">
      <c r="A29" s="20" t="s">
        <v>37</v>
      </c>
      <c r="B29" s="29">
        <v>0.02504982</v>
      </c>
      <c r="C29" s="13">
        <v>0.02888901</v>
      </c>
      <c r="D29" s="13">
        <v>0.1146639</v>
      </c>
      <c r="E29" s="13">
        <v>0.03357824</v>
      </c>
      <c r="F29" s="25">
        <v>-0.2409328</v>
      </c>
      <c r="G29" s="35">
        <v>0.01412962</v>
      </c>
    </row>
    <row r="30" spans="1:7" ht="12">
      <c r="A30" s="21" t="s">
        <v>38</v>
      </c>
      <c r="B30" s="31">
        <v>0.1724728</v>
      </c>
      <c r="C30" s="15">
        <v>0.008042675</v>
      </c>
      <c r="D30" s="15">
        <v>0.01024498</v>
      </c>
      <c r="E30" s="15">
        <v>-0.1656749</v>
      </c>
      <c r="F30" s="27">
        <v>0.1687006</v>
      </c>
      <c r="G30" s="37">
        <v>0.01202249</v>
      </c>
    </row>
    <row r="31" spans="1:7" ht="12">
      <c r="A31" s="20" t="s">
        <v>39</v>
      </c>
      <c r="B31" s="29">
        <v>0.004841749</v>
      </c>
      <c r="C31" s="13">
        <v>-0.01566102</v>
      </c>
      <c r="D31" s="13">
        <v>-0.02609933</v>
      </c>
      <c r="E31" s="13">
        <v>-0.02584721</v>
      </c>
      <c r="F31" s="25">
        <v>0.005610557</v>
      </c>
      <c r="G31" s="35">
        <v>-0.01481681</v>
      </c>
    </row>
    <row r="32" spans="1:7" ht="12">
      <c r="A32" s="20" t="s">
        <v>40</v>
      </c>
      <c r="B32" s="29">
        <v>0.0600599</v>
      </c>
      <c r="C32" s="13">
        <v>-0.006485668</v>
      </c>
      <c r="D32" s="13">
        <v>0.05412325</v>
      </c>
      <c r="E32" s="13">
        <v>0.02099587</v>
      </c>
      <c r="F32" s="25">
        <v>0.02337765</v>
      </c>
      <c r="G32" s="35">
        <v>0.02833353</v>
      </c>
    </row>
    <row r="33" spans="1:7" ht="12">
      <c r="A33" s="20" t="s">
        <v>41</v>
      </c>
      <c r="B33" s="29">
        <v>0.1172577</v>
      </c>
      <c r="C33" s="13">
        <v>0.1108847</v>
      </c>
      <c r="D33" s="13">
        <v>0.0983632</v>
      </c>
      <c r="E33" s="13">
        <v>0.0948059</v>
      </c>
      <c r="F33" s="25">
        <v>0.09778484</v>
      </c>
      <c r="G33" s="35">
        <v>0.1031796</v>
      </c>
    </row>
    <row r="34" spans="1:7" ht="12">
      <c r="A34" s="21" t="s">
        <v>42</v>
      </c>
      <c r="B34" s="31">
        <v>0.005931502</v>
      </c>
      <c r="C34" s="15">
        <v>-0.001154713</v>
      </c>
      <c r="D34" s="15">
        <v>-0.001416943</v>
      </c>
      <c r="E34" s="15">
        <v>-0.02642534</v>
      </c>
      <c r="F34" s="27">
        <v>-0.02755133</v>
      </c>
      <c r="G34" s="37">
        <v>-0.009782047</v>
      </c>
    </row>
    <row r="35" spans="1:7" ht="12.75" thickBot="1">
      <c r="A35" s="22" t="s">
        <v>43</v>
      </c>
      <c r="B35" s="32">
        <v>-0.002129497</v>
      </c>
      <c r="C35" s="16">
        <v>-0.009429936</v>
      </c>
      <c r="D35" s="16">
        <v>-0.002441965</v>
      </c>
      <c r="E35" s="16">
        <v>0.002707102</v>
      </c>
      <c r="F35" s="28">
        <v>-0.001680942</v>
      </c>
      <c r="G35" s="38">
        <v>-0.002737658</v>
      </c>
    </row>
    <row r="36" spans="1:7" ht="12">
      <c r="A36" s="4" t="s">
        <v>44</v>
      </c>
      <c r="B36" s="3">
        <v>22.32361</v>
      </c>
      <c r="C36" s="3">
        <v>22.32666</v>
      </c>
      <c r="D36" s="3">
        <v>22.33887</v>
      </c>
      <c r="E36" s="3">
        <v>22.34192</v>
      </c>
      <c r="F36" s="3">
        <v>22.35413</v>
      </c>
      <c r="G36" s="3"/>
    </row>
    <row r="37" spans="1:6" ht="12">
      <c r="A37" s="4" t="s">
        <v>45</v>
      </c>
      <c r="B37" s="2">
        <v>0.4007975</v>
      </c>
      <c r="C37" s="2">
        <v>0.3850301</v>
      </c>
      <c r="D37" s="2">
        <v>0.3829956</v>
      </c>
      <c r="E37" s="2">
        <v>0.378418</v>
      </c>
      <c r="F37" s="2">
        <v>0.3814697</v>
      </c>
    </row>
    <row r="38" spans="1:7" ht="12">
      <c r="A38" s="4" t="s">
        <v>53</v>
      </c>
      <c r="B38" s="2">
        <v>0.0001613422</v>
      </c>
      <c r="C38" s="2">
        <v>-0.0003551793</v>
      </c>
      <c r="D38" s="2">
        <v>0.0003046048</v>
      </c>
      <c r="E38" s="2">
        <v>-9.11437E-05</v>
      </c>
      <c r="F38" s="2">
        <v>8.107197E-05</v>
      </c>
      <c r="G38" s="2">
        <v>0.0002513614</v>
      </c>
    </row>
    <row r="39" spans="1:7" ht="12.75" thickBot="1">
      <c r="A39" s="4" t="s">
        <v>54</v>
      </c>
      <c r="B39" s="2">
        <v>1.627454E-05</v>
      </c>
      <c r="C39" s="2">
        <v>-6.459987E-05</v>
      </c>
      <c r="D39" s="2">
        <v>-2.27919E-05</v>
      </c>
      <c r="E39" s="2">
        <v>-5.129841E-05</v>
      </c>
      <c r="F39" s="2">
        <v>0.0002326798</v>
      </c>
      <c r="G39" s="2">
        <v>0.001075263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3.116776</v>
      </c>
      <c r="F40" s="17" t="s">
        <v>48</v>
      </c>
      <c r="G40" s="8">
        <v>55.009748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12.506</v>
      </c>
      <c r="D43" s="1">
        <v>12.506</v>
      </c>
      <c r="E43" s="1">
        <v>12.506</v>
      </c>
      <c r="F43" s="1">
        <v>12.507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0.003752</v>
      </c>
      <c r="D4">
        <v>0.003753</v>
      </c>
      <c r="E4">
        <v>0.003752</v>
      </c>
      <c r="F4">
        <v>0.002079</v>
      </c>
      <c r="G4">
        <v>0.011696</v>
      </c>
    </row>
    <row r="5" spans="1:7" ht="12.75">
      <c r="A5" t="s">
        <v>13</v>
      </c>
      <c r="B5">
        <v>-2.625639</v>
      </c>
      <c r="C5">
        <v>-0.934589</v>
      </c>
      <c r="D5">
        <v>-0.189971</v>
      </c>
      <c r="E5">
        <v>1.722784</v>
      </c>
      <c r="F5">
        <v>1.79661</v>
      </c>
      <c r="G5">
        <v>7.705701</v>
      </c>
    </row>
    <row r="6" spans="1:7" ht="12.75">
      <c r="A6" t="s">
        <v>14</v>
      </c>
      <c r="B6" s="49">
        <v>-94.95745</v>
      </c>
      <c r="C6" s="49">
        <v>209</v>
      </c>
      <c r="D6" s="49">
        <v>-179.1742</v>
      </c>
      <c r="E6" s="49">
        <v>53.50997</v>
      </c>
      <c r="F6" s="49">
        <v>-47.19758</v>
      </c>
      <c r="G6" s="49">
        <v>0.0008747153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5.692964</v>
      </c>
      <c r="C8" s="49">
        <v>-0.04848845</v>
      </c>
      <c r="D8" s="49">
        <v>0.3518838</v>
      </c>
      <c r="E8" s="49">
        <v>-1.805847</v>
      </c>
      <c r="F8" s="49">
        <v>0.06874587</v>
      </c>
      <c r="G8" s="49">
        <v>0.4724982</v>
      </c>
    </row>
    <row r="9" spans="1:7" ht="12.75">
      <c r="A9" t="s">
        <v>17</v>
      </c>
      <c r="B9" s="49">
        <v>0.5061699</v>
      </c>
      <c r="C9" s="49">
        <v>0.5260311</v>
      </c>
      <c r="D9" s="49">
        <v>0.456142</v>
      </c>
      <c r="E9" s="49">
        <v>1.177072</v>
      </c>
      <c r="F9" s="49">
        <v>-1.550604</v>
      </c>
      <c r="G9" s="49">
        <v>0.3861296</v>
      </c>
    </row>
    <row r="10" spans="1:7" ht="12.75">
      <c r="A10" t="s">
        <v>18</v>
      </c>
      <c r="B10" s="49">
        <v>-1.010916</v>
      </c>
      <c r="C10" s="49">
        <v>-0.02362673</v>
      </c>
      <c r="D10" s="49">
        <v>0.1199467</v>
      </c>
      <c r="E10" s="49">
        <v>0.2132317</v>
      </c>
      <c r="F10" s="49">
        <v>-2.43032</v>
      </c>
      <c r="G10" s="49">
        <v>-0.3959742</v>
      </c>
    </row>
    <row r="11" spans="1:7" ht="12.75">
      <c r="A11" t="s">
        <v>19</v>
      </c>
      <c r="B11" s="49">
        <v>3.007669</v>
      </c>
      <c r="C11" s="49">
        <v>2.516193</v>
      </c>
      <c r="D11" s="49">
        <v>2.676231</v>
      </c>
      <c r="E11" s="49">
        <v>1.602976</v>
      </c>
      <c r="F11" s="49">
        <v>13.5436</v>
      </c>
      <c r="G11" s="49">
        <v>3.876251</v>
      </c>
    </row>
    <row r="12" spans="1:7" ht="12.75">
      <c r="A12" t="s">
        <v>20</v>
      </c>
      <c r="B12" s="49">
        <v>0.2819953</v>
      </c>
      <c r="C12" s="49">
        <v>-0.06907449</v>
      </c>
      <c r="D12" s="49">
        <v>0.1387414</v>
      </c>
      <c r="E12" s="49">
        <v>-0.161629</v>
      </c>
      <c r="F12" s="49">
        <v>0.1096478</v>
      </c>
      <c r="G12" s="49">
        <v>0.03334729</v>
      </c>
    </row>
    <row r="13" spans="1:7" ht="12.75">
      <c r="A13" t="s">
        <v>21</v>
      </c>
      <c r="B13" s="49">
        <v>0.1861284</v>
      </c>
      <c r="C13" s="49">
        <v>0.04685388</v>
      </c>
      <c r="D13" s="49">
        <v>-0.0971536</v>
      </c>
      <c r="E13" s="49">
        <v>0.3049243</v>
      </c>
      <c r="F13" s="49">
        <v>-0.07118157</v>
      </c>
      <c r="G13" s="49">
        <v>0.0787411</v>
      </c>
    </row>
    <row r="14" spans="1:7" ht="12.75">
      <c r="A14" t="s">
        <v>22</v>
      </c>
      <c r="B14" s="49">
        <v>0.04083163</v>
      </c>
      <c r="C14" s="49">
        <v>-0.05431822</v>
      </c>
      <c r="D14" s="49">
        <v>0.001108747</v>
      </c>
      <c r="E14" s="49">
        <v>-0.122762</v>
      </c>
      <c r="F14" s="49">
        <v>0.1447567</v>
      </c>
      <c r="G14" s="49">
        <v>-0.01712519</v>
      </c>
    </row>
    <row r="15" spans="1:7" ht="12.75">
      <c r="A15" t="s">
        <v>23</v>
      </c>
      <c r="B15" s="49">
        <v>-0.3847904</v>
      </c>
      <c r="C15" s="49">
        <v>-0.0856807</v>
      </c>
      <c r="D15" s="49">
        <v>-0.1253144</v>
      </c>
      <c r="E15" s="49">
        <v>-0.1304109</v>
      </c>
      <c r="F15" s="49">
        <v>-0.4105</v>
      </c>
      <c r="G15" s="49">
        <v>-0.1926157</v>
      </c>
    </row>
    <row r="16" spans="1:7" ht="12.75">
      <c r="A16" t="s">
        <v>24</v>
      </c>
      <c r="B16" s="49">
        <v>-0.02597615</v>
      </c>
      <c r="C16" s="49">
        <v>-0.006770934</v>
      </c>
      <c r="D16" s="49">
        <v>0.006673614</v>
      </c>
      <c r="E16" s="49">
        <v>0.002183664</v>
      </c>
      <c r="F16" s="49">
        <v>-0.04337497</v>
      </c>
      <c r="G16" s="49">
        <v>-0.0090443</v>
      </c>
    </row>
    <row r="17" spans="1:7" ht="12.75">
      <c r="A17" t="s">
        <v>25</v>
      </c>
      <c r="B17" s="49">
        <v>-0.04140777</v>
      </c>
      <c r="C17" s="49">
        <v>-0.06080649</v>
      </c>
      <c r="D17" s="49">
        <v>-0.05086472</v>
      </c>
      <c r="E17" s="49">
        <v>-0.06317489</v>
      </c>
      <c r="F17" s="49">
        <v>-0.05151959</v>
      </c>
      <c r="G17" s="49">
        <v>-0.05493468</v>
      </c>
    </row>
    <row r="18" spans="1:7" ht="12.75">
      <c r="A18" t="s">
        <v>26</v>
      </c>
      <c r="B18" s="49">
        <v>0.0582224</v>
      </c>
      <c r="C18" s="49">
        <v>-0.02557929</v>
      </c>
      <c r="D18" s="49">
        <v>0.06549422</v>
      </c>
      <c r="E18" s="49">
        <v>0.0118396</v>
      </c>
      <c r="F18" s="49">
        <v>-0.0004729373</v>
      </c>
      <c r="G18" s="49">
        <v>0.02082879</v>
      </c>
    </row>
    <row r="19" spans="1:7" ht="12.75">
      <c r="A19" t="s">
        <v>27</v>
      </c>
      <c r="B19" s="49">
        <v>-0.2030895</v>
      </c>
      <c r="C19" s="49">
        <v>-0.2069756</v>
      </c>
      <c r="D19" s="49">
        <v>-0.1998643</v>
      </c>
      <c r="E19" s="49">
        <v>-0.1871573</v>
      </c>
      <c r="F19" s="49">
        <v>-0.1403319</v>
      </c>
      <c r="G19" s="49">
        <v>-0.1910495</v>
      </c>
    </row>
    <row r="20" spans="1:7" ht="12.75">
      <c r="A20" t="s">
        <v>28</v>
      </c>
      <c r="B20" s="49">
        <v>0.002887268</v>
      </c>
      <c r="C20" s="49">
        <v>-0.001604853</v>
      </c>
      <c r="D20" s="49">
        <v>-0.003078359</v>
      </c>
      <c r="E20" s="49">
        <v>0.002738668</v>
      </c>
      <c r="F20" s="49">
        <v>-0.009808093</v>
      </c>
      <c r="G20" s="49">
        <v>-0.0013572</v>
      </c>
    </row>
    <row r="21" spans="1:7" ht="12.75">
      <c r="A21" t="s">
        <v>29</v>
      </c>
      <c r="B21" s="49">
        <v>-9.074867</v>
      </c>
      <c r="C21" s="49">
        <v>37.6094</v>
      </c>
      <c r="D21" s="49">
        <v>13.47508</v>
      </c>
      <c r="E21" s="49">
        <v>30.36027</v>
      </c>
      <c r="F21" s="49">
        <v>-137.0418</v>
      </c>
      <c r="G21" s="49">
        <v>0.01206141</v>
      </c>
    </row>
    <row r="22" spans="1:7" ht="12.75">
      <c r="A22" t="s">
        <v>30</v>
      </c>
      <c r="B22" s="49">
        <v>-52.51327</v>
      </c>
      <c r="C22" s="49">
        <v>-18.6918</v>
      </c>
      <c r="D22" s="49">
        <v>-3.799414</v>
      </c>
      <c r="E22" s="49">
        <v>34.45582</v>
      </c>
      <c r="F22" s="49">
        <v>35.93235</v>
      </c>
      <c r="G22" s="49">
        <v>0</v>
      </c>
    </row>
    <row r="23" spans="1:7" ht="12.75">
      <c r="A23" t="s">
        <v>31</v>
      </c>
      <c r="B23" s="49">
        <v>0.4865839</v>
      </c>
      <c r="C23" s="49">
        <v>-1.228199</v>
      </c>
      <c r="D23" s="49">
        <v>1.958646</v>
      </c>
      <c r="E23" s="49">
        <v>-0.2152848</v>
      </c>
      <c r="F23" s="49">
        <v>3.023356</v>
      </c>
      <c r="G23" s="49">
        <v>0.5974876</v>
      </c>
    </row>
    <row r="24" spans="1:7" ht="12.75">
      <c r="A24" t="s">
        <v>32</v>
      </c>
      <c r="B24" s="49">
        <v>1.358932</v>
      </c>
      <c r="C24" s="49">
        <v>-3.728257</v>
      </c>
      <c r="D24" s="49">
        <v>2.368394</v>
      </c>
      <c r="E24" s="49">
        <v>-3.927784</v>
      </c>
      <c r="F24" s="49">
        <v>-0.2389768</v>
      </c>
      <c r="G24" s="49">
        <v>-1.107182</v>
      </c>
    </row>
    <row r="25" spans="1:7" ht="12.75">
      <c r="A25" t="s">
        <v>33</v>
      </c>
      <c r="B25" s="49">
        <v>0.7208324</v>
      </c>
      <c r="C25" s="49">
        <v>-0.5412724</v>
      </c>
      <c r="D25" s="49">
        <v>1.245547</v>
      </c>
      <c r="E25" s="49">
        <v>0.1930518</v>
      </c>
      <c r="F25" s="49">
        <v>-4.436587</v>
      </c>
      <c r="G25" s="49">
        <v>-0.2710948</v>
      </c>
    </row>
    <row r="26" spans="1:7" ht="12.75">
      <c r="A26" t="s">
        <v>34</v>
      </c>
      <c r="B26" s="49">
        <v>1.172271</v>
      </c>
      <c r="C26" s="49">
        <v>0.17199</v>
      </c>
      <c r="D26" s="49">
        <v>-0.1203408</v>
      </c>
      <c r="E26" s="49">
        <v>0.2219456</v>
      </c>
      <c r="F26" s="49">
        <v>2.328994</v>
      </c>
      <c r="G26" s="49">
        <v>0.5460749</v>
      </c>
    </row>
    <row r="27" spans="1:7" ht="12.75">
      <c r="A27" t="s">
        <v>35</v>
      </c>
      <c r="B27" s="49">
        <v>0.2167554</v>
      </c>
      <c r="C27" s="49">
        <v>0.024813</v>
      </c>
      <c r="D27" s="49">
        <v>0.01569874</v>
      </c>
      <c r="E27" s="49">
        <v>-0.4070615</v>
      </c>
      <c r="F27" s="49">
        <v>0.1839389</v>
      </c>
      <c r="G27" s="49">
        <v>-0.03226686</v>
      </c>
    </row>
    <row r="28" spans="1:7" ht="12.75">
      <c r="A28" t="s">
        <v>36</v>
      </c>
      <c r="B28" s="49">
        <v>0.4506752</v>
      </c>
      <c r="C28" s="49">
        <v>-0.3245374</v>
      </c>
      <c r="D28" s="49">
        <v>0.4158863</v>
      </c>
      <c r="E28" s="49">
        <v>-0.08259405</v>
      </c>
      <c r="F28" s="49">
        <v>-0.04713775</v>
      </c>
      <c r="G28" s="49">
        <v>0.06111669</v>
      </c>
    </row>
    <row r="29" spans="1:7" ht="12.75">
      <c r="A29" t="s">
        <v>37</v>
      </c>
      <c r="B29" s="49">
        <v>0.02504982</v>
      </c>
      <c r="C29" s="49">
        <v>0.02888901</v>
      </c>
      <c r="D29" s="49">
        <v>0.1146639</v>
      </c>
      <c r="E29" s="49">
        <v>0.03357824</v>
      </c>
      <c r="F29" s="49">
        <v>-0.2409328</v>
      </c>
      <c r="G29" s="49">
        <v>0.01412962</v>
      </c>
    </row>
    <row r="30" spans="1:7" ht="12.75">
      <c r="A30" t="s">
        <v>38</v>
      </c>
      <c r="B30" s="49">
        <v>0.1724728</v>
      </c>
      <c r="C30" s="49">
        <v>0.008042675</v>
      </c>
      <c r="D30" s="49">
        <v>0.01024498</v>
      </c>
      <c r="E30" s="49">
        <v>-0.1656749</v>
      </c>
      <c r="F30" s="49">
        <v>0.1687006</v>
      </c>
      <c r="G30" s="49">
        <v>0.01202249</v>
      </c>
    </row>
    <row r="31" spans="1:7" ht="12.75">
      <c r="A31" t="s">
        <v>39</v>
      </c>
      <c r="B31" s="49">
        <v>0.004841749</v>
      </c>
      <c r="C31" s="49">
        <v>-0.01566102</v>
      </c>
      <c r="D31" s="49">
        <v>-0.02609933</v>
      </c>
      <c r="E31" s="49">
        <v>-0.02584721</v>
      </c>
      <c r="F31" s="49">
        <v>0.005610557</v>
      </c>
      <c r="G31" s="49">
        <v>-0.01481681</v>
      </c>
    </row>
    <row r="32" spans="1:7" ht="12.75">
      <c r="A32" t="s">
        <v>40</v>
      </c>
      <c r="B32" s="49">
        <v>0.0600599</v>
      </c>
      <c r="C32" s="49">
        <v>-0.006485668</v>
      </c>
      <c r="D32" s="49">
        <v>0.05412325</v>
      </c>
      <c r="E32" s="49">
        <v>0.02099587</v>
      </c>
      <c r="F32" s="49">
        <v>0.02337765</v>
      </c>
      <c r="G32" s="49">
        <v>0.02833353</v>
      </c>
    </row>
    <row r="33" spans="1:7" ht="12.75">
      <c r="A33" t="s">
        <v>41</v>
      </c>
      <c r="B33" s="49">
        <v>0.1172577</v>
      </c>
      <c r="C33" s="49">
        <v>0.1108847</v>
      </c>
      <c r="D33" s="49">
        <v>0.0983632</v>
      </c>
      <c r="E33" s="49">
        <v>0.0948059</v>
      </c>
      <c r="F33" s="49">
        <v>0.09778484</v>
      </c>
      <c r="G33" s="49">
        <v>0.1031796</v>
      </c>
    </row>
    <row r="34" spans="1:7" ht="12.75">
      <c r="A34" t="s">
        <v>42</v>
      </c>
      <c r="B34" s="49">
        <v>0.005931502</v>
      </c>
      <c r="C34" s="49">
        <v>-0.001154713</v>
      </c>
      <c r="D34" s="49">
        <v>-0.001416943</v>
      </c>
      <c r="E34" s="49">
        <v>-0.02642534</v>
      </c>
      <c r="F34" s="49">
        <v>-0.02755133</v>
      </c>
      <c r="G34" s="49">
        <v>-0.009782047</v>
      </c>
    </row>
    <row r="35" spans="1:7" ht="12.75">
      <c r="A35" t="s">
        <v>43</v>
      </c>
      <c r="B35" s="49">
        <v>-0.002129497</v>
      </c>
      <c r="C35" s="49">
        <v>-0.009429936</v>
      </c>
      <c r="D35" s="49">
        <v>-0.002441965</v>
      </c>
      <c r="E35" s="49">
        <v>0.002707102</v>
      </c>
      <c r="F35" s="49">
        <v>-0.001680942</v>
      </c>
      <c r="G35" s="49">
        <v>-0.002737658</v>
      </c>
    </row>
    <row r="36" spans="1:6" ht="12.75">
      <c r="A36" t="s">
        <v>44</v>
      </c>
      <c r="B36" s="49">
        <v>22.32361</v>
      </c>
      <c r="C36" s="49">
        <v>22.32666</v>
      </c>
      <c r="D36" s="49">
        <v>22.33887</v>
      </c>
      <c r="E36" s="49">
        <v>22.34192</v>
      </c>
      <c r="F36" s="49">
        <v>22.35413</v>
      </c>
    </row>
    <row r="37" spans="1:6" ht="12.75">
      <c r="A37" t="s">
        <v>45</v>
      </c>
      <c r="B37" s="49">
        <v>0.4007975</v>
      </c>
      <c r="C37" s="49">
        <v>0.3850301</v>
      </c>
      <c r="D37" s="49">
        <v>0.3829956</v>
      </c>
      <c r="E37" s="49">
        <v>0.378418</v>
      </c>
      <c r="F37" s="49">
        <v>0.3814697</v>
      </c>
    </row>
    <row r="38" spans="1:7" ht="12.75">
      <c r="A38" t="s">
        <v>55</v>
      </c>
      <c r="B38" s="49">
        <v>0.0001613422</v>
      </c>
      <c r="C38" s="49">
        <v>-0.0003551793</v>
      </c>
      <c r="D38" s="49">
        <v>0.0003046048</v>
      </c>
      <c r="E38" s="49">
        <v>-9.11437E-05</v>
      </c>
      <c r="F38" s="49">
        <v>8.107197E-05</v>
      </c>
      <c r="G38" s="49">
        <v>0.0002513614</v>
      </c>
    </row>
    <row r="39" spans="1:7" ht="12.75">
      <c r="A39" t="s">
        <v>56</v>
      </c>
      <c r="B39" s="49">
        <v>1.627454E-05</v>
      </c>
      <c r="C39" s="49">
        <v>-6.459987E-05</v>
      </c>
      <c r="D39" s="49">
        <v>-2.27919E-05</v>
      </c>
      <c r="E39" s="49">
        <v>-5.129841E-05</v>
      </c>
      <c r="F39" s="49">
        <v>0.0002326798</v>
      </c>
      <c r="G39" s="49">
        <v>0.001075263</v>
      </c>
    </row>
    <row r="40" spans="2:7" ht="12.75">
      <c r="B40" t="s">
        <v>46</v>
      </c>
      <c r="C40">
        <v>-0.003752</v>
      </c>
      <c r="D40" t="s">
        <v>47</v>
      </c>
      <c r="E40">
        <v>3.116776</v>
      </c>
      <c r="F40" t="s">
        <v>48</v>
      </c>
      <c r="G40">
        <v>55.009748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12.506</v>
      </c>
      <c r="D44">
        <v>12.506</v>
      </c>
      <c r="E44">
        <v>12.506</v>
      </c>
      <c r="F44">
        <v>12.507</v>
      </c>
      <c r="J44">
        <v>12.506</v>
      </c>
    </row>
    <row r="50" spans="1:7" ht="12.75">
      <c r="A50" t="s">
        <v>58</v>
      </c>
      <c r="B50">
        <f>-0.017/(B7*B7+B22*B22)*(B21*B22+B6*B7)</f>
        <v>0.00016134220209724156</v>
      </c>
      <c r="C50">
        <f>-0.017/(C7*C7+C22*C22)*(C21*C22+C6*C7)</f>
        <v>-0.00035517925120760497</v>
      </c>
      <c r="D50">
        <f>-0.017/(D7*D7+D22*D22)*(D21*D22+D6*D7)</f>
        <v>0.0003046047995879244</v>
      </c>
      <c r="E50">
        <f>-0.017/(E7*E7+E22*E22)*(E21*E22+E6*E7)</f>
        <v>-9.114370189845814E-05</v>
      </c>
      <c r="F50">
        <f>-0.017/(F7*F7+F22*F22)*(F21*F22+F6*F7)</f>
        <v>8.107195901933292E-05</v>
      </c>
      <c r="G50">
        <f>(B50*B$4+C50*C$4+D50*D$4+E50*E$4+F50*F$4)/SUM(B$4:F$4)</f>
        <v>1.1285408697681566E-07</v>
      </c>
    </row>
    <row r="51" spans="1:7" ht="12.75">
      <c r="A51" t="s">
        <v>59</v>
      </c>
      <c r="B51">
        <f>-0.017/(B7*B7+B22*B22)*(B21*B7-B6*B22)</f>
        <v>1.62745345621127E-05</v>
      </c>
      <c r="C51">
        <f>-0.017/(C7*C7+C22*C22)*(C21*C7-C6*C22)</f>
        <v>-6.459987395277223E-05</v>
      </c>
      <c r="D51">
        <f>-0.017/(D7*D7+D22*D22)*(D21*D7-D6*D22)</f>
        <v>-2.2791904025997845E-05</v>
      </c>
      <c r="E51">
        <f>-0.017/(E7*E7+E22*E22)*(E21*E7-E6*E22)</f>
        <v>-5.129841590132532E-05</v>
      </c>
      <c r="F51">
        <f>-0.017/(F7*F7+F22*F22)*(F21*F7-F6*F22)</f>
        <v>0.00023267974939933318</v>
      </c>
      <c r="G51">
        <f>(B51*B$4+C51*C$4+D51*D$4+E51*E$4+F51*F$4)/SUM(B$4:F$4)</f>
        <v>8.543714378329453E-09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10000.10712899079</v>
      </c>
      <c r="C62">
        <f>C7+(2/0.017)*(C8*C50-C23*C51)</f>
        <v>9999.992691834208</v>
      </c>
      <c r="D62">
        <f>D7+(2/0.017)*(D8*D50-D23*D51)</f>
        <v>10000.017861972474</v>
      </c>
      <c r="E62">
        <f>E7+(2/0.017)*(E8*E50-E23*E51)</f>
        <v>10000.018064448404</v>
      </c>
      <c r="F62">
        <f>F7+(2/0.017)*(F8*F50-F23*F51)</f>
        <v>9999.917894075992</v>
      </c>
    </row>
    <row r="63" spans="1:6" ht="12.75">
      <c r="A63" t="s">
        <v>67</v>
      </c>
      <c r="B63">
        <f>B8+(3/0.017)*(B9*B50-B24*B51)</f>
        <v>5.70347292597055</v>
      </c>
      <c r="C63">
        <f>C8+(3/0.017)*(C9*C50-C24*C51)</f>
        <v>-0.1239614378482565</v>
      </c>
      <c r="D63">
        <f>D8+(3/0.017)*(D9*D50-D24*D51)</f>
        <v>0.3859290796301266</v>
      </c>
      <c r="E63">
        <f>E8+(3/0.017)*(E9*E50-E24*E51)</f>
        <v>-1.8603361405912222</v>
      </c>
      <c r="F63">
        <f>F8+(3/0.017)*(F9*F50-F24*F51)</f>
        <v>0.056374321410536624</v>
      </c>
    </row>
    <row r="64" spans="1:6" ht="12.75">
      <c r="A64" t="s">
        <v>68</v>
      </c>
      <c r="B64">
        <f>B9+(4/0.017)*(B10*B50-B25*B51)</f>
        <v>0.465032341086441</v>
      </c>
      <c r="C64">
        <f>C9+(4/0.017)*(C10*C50-C25*C51)</f>
        <v>0.5197782989307693</v>
      </c>
      <c r="D64">
        <f>D9+(4/0.017)*(D10*D50-D25*D51)</f>
        <v>0.47141840663496526</v>
      </c>
      <c r="E64">
        <f>E9+(4/0.017)*(E10*E50-E25*E51)</f>
        <v>1.1748293000063053</v>
      </c>
      <c r="F64">
        <f>F9+(4/0.017)*(F10*F50-F25*F51)</f>
        <v>-1.3540691416695356</v>
      </c>
    </row>
    <row r="65" spans="1:6" ht="12.75">
      <c r="A65" t="s">
        <v>69</v>
      </c>
      <c r="B65">
        <f>B10+(5/0.017)*(B11*B50-B26*B51)</f>
        <v>-0.873802536842957</v>
      </c>
      <c r="C65">
        <f>C10+(5/0.017)*(C11*C50-C26*C51)</f>
        <v>-0.2832117339154941</v>
      </c>
      <c r="D65">
        <f>D10+(5/0.017)*(D11*D50-D26*D51)</f>
        <v>0.35890258571822903</v>
      </c>
      <c r="E65">
        <f>E10+(5/0.017)*(E11*E50-E26*E51)</f>
        <v>0.17360943264761364</v>
      </c>
      <c r="F65">
        <f>F10+(5/0.017)*(F11*F50-F26*F51)</f>
        <v>-2.266762222381857</v>
      </c>
    </row>
    <row r="66" spans="1:6" ht="12.75">
      <c r="A66" t="s">
        <v>70</v>
      </c>
      <c r="B66">
        <f>B11+(6/0.017)*(B12*B50-B27*B51)</f>
        <v>3.0224819939179697</v>
      </c>
      <c r="C66">
        <f>C11+(6/0.017)*(C12*C50-C27*C51)</f>
        <v>2.5254177325793425</v>
      </c>
      <c r="D66">
        <f>D11+(6/0.017)*(D12*D50-D27*D51)</f>
        <v>2.691273035476573</v>
      </c>
      <c r="E66">
        <f>E11+(6/0.017)*(E12*E50-E27*E51)</f>
        <v>1.6008053606834336</v>
      </c>
      <c r="F66">
        <f>F11+(6/0.017)*(F12*F50-F27*F51)</f>
        <v>13.531631942867543</v>
      </c>
    </row>
    <row r="67" spans="1:6" ht="12.75">
      <c r="A67" t="s">
        <v>71</v>
      </c>
      <c r="B67">
        <f>B12+(7/0.017)*(B13*B50-B28*B51)</f>
        <v>0.291340644568885</v>
      </c>
      <c r="C67">
        <f>C12+(7/0.017)*(C13*C50-C28*C51)</f>
        <v>-0.08455956106074823</v>
      </c>
      <c r="D67">
        <f>D12+(7/0.017)*(D13*D50-D28*D51)</f>
        <v>0.13045891261450432</v>
      </c>
      <c r="E67">
        <f>E12+(7/0.017)*(E13*E50-E28*E51)</f>
        <v>-0.17481735964709977</v>
      </c>
      <c r="F67">
        <f>F12+(7/0.017)*(F13*F50-F28*F51)</f>
        <v>0.11178781139523156</v>
      </c>
    </row>
    <row r="68" spans="1:6" ht="12.75">
      <c r="A68" t="s">
        <v>72</v>
      </c>
      <c r="B68">
        <f>B13+(8/0.017)*(B14*B50-B29*B51)</f>
        <v>0.18903672514732003</v>
      </c>
      <c r="C68">
        <f>C13+(8/0.017)*(C14*C50-C29*C51)</f>
        <v>0.056811024052306036</v>
      </c>
      <c r="D68">
        <f>D13+(8/0.017)*(D14*D50-D29*D51)</f>
        <v>-0.09576482905328221</v>
      </c>
      <c r="E68">
        <f>E13+(8/0.017)*(E14*E50-E29*E51)</f>
        <v>0.3110002970132767</v>
      </c>
      <c r="F68">
        <f>F13+(8/0.017)*(F14*F50-F29*F51)</f>
        <v>-0.03927762045823363</v>
      </c>
    </row>
    <row r="69" spans="1:6" ht="12.75">
      <c r="A69" t="s">
        <v>73</v>
      </c>
      <c r="B69">
        <f>B14+(9/0.017)*(B15*B50-B30*B51)</f>
        <v>0.0064781826330279485</v>
      </c>
      <c r="C69">
        <f>C14+(9/0.017)*(C15*C50-C30*C51)</f>
        <v>-0.03793209859166594</v>
      </c>
      <c r="D69">
        <f>D14+(9/0.017)*(D15*D50-D30*D51)</f>
        <v>-0.01897600510995026</v>
      </c>
      <c r="E69">
        <f>E14+(9/0.017)*(E15*E50-E30*E51)</f>
        <v>-0.12096873821037103</v>
      </c>
      <c r="F69">
        <f>F14+(9/0.017)*(F15*F50-F30*F51)</f>
        <v>0.10635674278937765</v>
      </c>
    </row>
    <row r="70" spans="1:6" ht="12.75">
      <c r="A70" t="s">
        <v>74</v>
      </c>
      <c r="B70">
        <f>B15+(10/0.017)*(B16*B50-B31*B51)</f>
        <v>-0.3873020743849705</v>
      </c>
      <c r="C70">
        <f>C15+(10/0.017)*(C16*C50-C31*C51)</f>
        <v>-0.08486117332345632</v>
      </c>
      <c r="D70">
        <f>D15+(10/0.017)*(D16*D50-D31*D51)</f>
        <v>-0.12446854033500333</v>
      </c>
      <c r="E70">
        <f>E15+(10/0.017)*(E16*E50-E31*E51)</f>
        <v>-0.1313079283230184</v>
      </c>
      <c r="F70">
        <f>F15+(10/0.017)*(F16*F50-F31*F51)</f>
        <v>-0.41333644516885615</v>
      </c>
    </row>
    <row r="71" spans="1:6" ht="12.75">
      <c r="A71" t="s">
        <v>75</v>
      </c>
      <c r="B71">
        <f>B16+(11/0.017)*(B17*B50-B32*B51)</f>
        <v>-0.030931499697347906</v>
      </c>
      <c r="C71">
        <f>C16+(11/0.017)*(C17*C50-C32*C51)</f>
        <v>0.00693262675094677</v>
      </c>
      <c r="D71">
        <f>D16+(11/0.017)*(D17*D50-D32*D51)</f>
        <v>-0.0025534874790193417</v>
      </c>
      <c r="E71">
        <f>E16+(11/0.017)*(E17*E50-E32*E51)</f>
        <v>0.006606342255534027</v>
      </c>
      <c r="F71">
        <f>F16+(11/0.017)*(F17*F50-F32*F51)</f>
        <v>-0.04959728165646469</v>
      </c>
    </row>
    <row r="72" spans="1:6" ht="12.75">
      <c r="A72" t="s">
        <v>76</v>
      </c>
      <c r="B72">
        <f>B17+(12/0.017)*(B18*B50-B33*B51)</f>
        <v>-0.036123947127485234</v>
      </c>
      <c r="C72">
        <f>C17+(12/0.017)*(C18*C50-C33*C51)</f>
        <v>-0.049337051850414246</v>
      </c>
      <c r="D72">
        <f>D17+(12/0.017)*(D18*D50-D33*D51)</f>
        <v>-0.03519996350257121</v>
      </c>
      <c r="E72">
        <f>E17+(12/0.017)*(E18*E50-E33*E51)</f>
        <v>-0.060503628224633545</v>
      </c>
      <c r="F72">
        <f>F17+(12/0.017)*(F18*F50-F33*F51)</f>
        <v>-0.06760727989622932</v>
      </c>
    </row>
    <row r="73" spans="1:6" ht="12.75">
      <c r="A73" t="s">
        <v>77</v>
      </c>
      <c r="B73">
        <f>B18+(13/0.017)*(B19*B50-B34*B51)</f>
        <v>0.033091534433369665</v>
      </c>
      <c r="C73">
        <f>C18+(13/0.017)*(C19*C50-C34*C51)</f>
        <v>0.03057982623858298</v>
      </c>
      <c r="D73">
        <f>D18+(13/0.017)*(D19*D50-D34*D51)</f>
        <v>0.018914516566063994</v>
      </c>
      <c r="E73">
        <f>E18+(13/0.017)*(E19*E50-E34*E51)</f>
        <v>0.02384749435350958</v>
      </c>
      <c r="F73">
        <f>F18+(13/0.017)*(F19*F50-F34*F51)</f>
        <v>-0.004270730906854609</v>
      </c>
    </row>
    <row r="74" spans="1:6" ht="12.75">
      <c r="A74" t="s">
        <v>78</v>
      </c>
      <c r="B74">
        <f>B19+(14/0.017)*(B20*B50-B35*B51)</f>
        <v>-0.2026773278531954</v>
      </c>
      <c r="C74">
        <f>C19+(14/0.017)*(C20*C50-C35*C51)</f>
        <v>-0.20700785121541307</v>
      </c>
      <c r="D74">
        <f>D19+(14/0.017)*(D20*D50-D35*D51)</f>
        <v>-0.20068234467143373</v>
      </c>
      <c r="E74">
        <f>E19+(14/0.017)*(E20*E50-E35*E51)</f>
        <v>-0.1872484995374768</v>
      </c>
      <c r="F74">
        <f>F19+(14/0.017)*(F20*F50-F35*F51)</f>
        <v>-0.14066463894742035</v>
      </c>
    </row>
    <row r="75" spans="1:6" ht="12.75">
      <c r="A75" t="s">
        <v>79</v>
      </c>
      <c r="B75" s="49">
        <f>B20</f>
        <v>0.002887268</v>
      </c>
      <c r="C75" s="49">
        <f>C20</f>
        <v>-0.001604853</v>
      </c>
      <c r="D75" s="49">
        <f>D20</f>
        <v>-0.003078359</v>
      </c>
      <c r="E75" s="49">
        <f>E20</f>
        <v>0.002738668</v>
      </c>
      <c r="F75" s="49">
        <f>F20</f>
        <v>-0.009808093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-52.493133899140005</v>
      </c>
      <c r="C82">
        <f>C22+(2/0.017)*(C8*C51+C23*C50)</f>
        <v>-18.64011021777505</v>
      </c>
      <c r="D82">
        <f>D22+(2/0.017)*(D8*D51+D23*D50)</f>
        <v>-3.7301677799416724</v>
      </c>
      <c r="E82">
        <f>E22+(2/0.017)*(E8*E51+E23*E50)</f>
        <v>34.46902693459937</v>
      </c>
      <c r="F82">
        <f>F22+(2/0.017)*(F8*F51+F23*F50)</f>
        <v>35.96306825476902</v>
      </c>
    </row>
    <row r="83" spans="1:6" ht="12.75">
      <c r="A83" t="s">
        <v>82</v>
      </c>
      <c r="B83">
        <f>B23+(3/0.017)*(B9*B51+B24*B50)</f>
        <v>0.5267293283962812</v>
      </c>
      <c r="C83">
        <f>C23+(3/0.017)*(C9*C51+C24*C50)</f>
        <v>-1.0005134729151282</v>
      </c>
      <c r="D83">
        <f>D23+(3/0.017)*(D9*D51+D24*D50)</f>
        <v>2.084121500299238</v>
      </c>
      <c r="E83">
        <f>E23+(3/0.017)*(E9*E51+E24*E50)</f>
        <v>-0.1627652391148714</v>
      </c>
      <c r="F83">
        <f>F23+(3/0.017)*(F9*F51+F24*F50)</f>
        <v>2.9562674469163928</v>
      </c>
    </row>
    <row r="84" spans="1:6" ht="12.75">
      <c r="A84" t="s">
        <v>83</v>
      </c>
      <c r="B84">
        <f>B24+(4/0.017)*(B10*B51+B25*B50)</f>
        <v>1.3824257645594464</v>
      </c>
      <c r="C84">
        <f>C24+(4/0.017)*(C10*C51+C25*C50)</f>
        <v>-3.682662880114998</v>
      </c>
      <c r="D84">
        <f>D24+(4/0.017)*(D10*D51+D25*D50)</f>
        <v>2.4570212425029894</v>
      </c>
      <c r="E84">
        <f>E24+(4/0.017)*(E10*E51+E25*E50)</f>
        <v>-3.934497859797672</v>
      </c>
      <c r="F84">
        <f>F24+(4/0.017)*(F10*F51+F25*F50)</f>
        <v>-0.4566636348258571</v>
      </c>
    </row>
    <row r="85" spans="1:6" ht="12.75">
      <c r="A85" t="s">
        <v>84</v>
      </c>
      <c r="B85">
        <f>B25+(5/0.017)*(B11*B51+B26*B50)</f>
        <v>0.7908574581431267</v>
      </c>
      <c r="C85">
        <f>C25+(5/0.017)*(C11*C51+C26*C50)</f>
        <v>-0.6070468206047187</v>
      </c>
      <c r="D85">
        <f>D25+(5/0.017)*(D11*D51+D26*D50)</f>
        <v>1.216825592538338</v>
      </c>
      <c r="E85">
        <f>E25+(5/0.017)*(E11*E51+E26*E50)</f>
        <v>0.16291677849061256</v>
      </c>
      <c r="F85">
        <f>F25+(5/0.017)*(F11*F51+F26*F50)</f>
        <v>-3.4541935999738</v>
      </c>
    </row>
    <row r="86" spans="1:6" ht="12.75">
      <c r="A86" t="s">
        <v>85</v>
      </c>
      <c r="B86">
        <f>B26+(6/0.017)*(B12*B51+B27*B50)</f>
        <v>1.1862337538148253</v>
      </c>
      <c r="C86">
        <f>C26+(6/0.017)*(C12*C51+C27*C50)</f>
        <v>0.17045440256016625</v>
      </c>
      <c r="D86">
        <f>D26+(6/0.017)*(D12*D51+D27*D50)</f>
        <v>-0.11976913027826458</v>
      </c>
      <c r="E86">
        <f>E26+(6/0.017)*(E12*E51+E27*E50)</f>
        <v>0.23796644835554864</v>
      </c>
      <c r="F86">
        <f>F26+(6/0.017)*(F12*F51+F27*F50)</f>
        <v>2.3432616857373114</v>
      </c>
    </row>
    <row r="87" spans="1:6" ht="12.75">
      <c r="A87" t="s">
        <v>86</v>
      </c>
      <c r="B87">
        <f>B27+(7/0.017)*(B13*B51+B28*B50)</f>
        <v>0.24794331623187282</v>
      </c>
      <c r="C87">
        <f>C27+(7/0.017)*(C13*C51+C28*C50)</f>
        <v>0.07103037481474428</v>
      </c>
      <c r="D87">
        <f>D27+(7/0.017)*(D13*D51+D28*D50)</f>
        <v>0.06877326647817089</v>
      </c>
      <c r="E87">
        <f>E27+(7/0.017)*(E13*E51+E28*E50)</f>
        <v>-0.4104026436833082</v>
      </c>
      <c r="F87">
        <f>F27+(7/0.017)*(F13*F51+F28*F50)</f>
        <v>0.17554546369176455</v>
      </c>
    </row>
    <row r="88" spans="1:6" ht="12.75">
      <c r="A88" t="s">
        <v>87</v>
      </c>
      <c r="B88">
        <f>B28+(8/0.017)*(B14*B51+B29*B50)</f>
        <v>0.45288983947981265</v>
      </c>
      <c r="C88">
        <f>C28+(8/0.017)*(C14*C51+C29*C50)</f>
        <v>-0.32771473024686587</v>
      </c>
      <c r="D88">
        <f>D28+(8/0.017)*(D14*D51+D29*D50)</f>
        <v>0.43231072532906195</v>
      </c>
      <c r="E88">
        <f>E28+(8/0.017)*(E14*E51+E29*E50)</f>
        <v>-0.08107073186539124</v>
      </c>
      <c r="F88">
        <f>F28+(8/0.017)*(F14*F51+F29*F50)</f>
        <v>-0.04047936948618291</v>
      </c>
    </row>
    <row r="89" spans="1:6" ht="12.75">
      <c r="A89" t="s">
        <v>88</v>
      </c>
      <c r="B89">
        <f>B29+(9/0.017)*(B15*B51+B30*B50)</f>
        <v>0.036466508835833626</v>
      </c>
      <c r="C89">
        <f>C29+(9/0.017)*(C15*C51+C30*C50)</f>
        <v>0.03030697118963603</v>
      </c>
      <c r="D89">
        <f>D29+(9/0.017)*(D15*D51+D30*D50)</f>
        <v>0.1178281008657659</v>
      </c>
      <c r="E89">
        <f>E29+(9/0.017)*(E15*E51+E30*E50)</f>
        <v>0.045114173326782775</v>
      </c>
      <c r="F89">
        <f>F29+(9/0.017)*(F15*F51+F30*F50)</f>
        <v>-0.28425887888165907</v>
      </c>
    </row>
    <row r="90" spans="1:6" ht="12.75">
      <c r="A90" t="s">
        <v>89</v>
      </c>
      <c r="B90">
        <f>B30+(10/0.017)*(B16*B51+B31*B50)</f>
        <v>0.172683640408645</v>
      </c>
      <c r="C90">
        <f>C30+(10/0.017)*(C16*C51+C31*C50)</f>
        <v>0.011572010788052863</v>
      </c>
      <c r="D90">
        <f>D30+(10/0.017)*(D16*D51+D31*D50)</f>
        <v>0.005479047321280201</v>
      </c>
      <c r="E90">
        <f>E30+(10/0.017)*(E16*E51+E31*E50)</f>
        <v>-0.16435502241230232</v>
      </c>
      <c r="F90">
        <f>F30+(10/0.017)*(F16*F51+F31*F50)</f>
        <v>0.16303141276316238</v>
      </c>
    </row>
    <row r="91" spans="1:6" ht="12.75">
      <c r="A91" t="s">
        <v>90</v>
      </c>
      <c r="B91">
        <f>B31+(11/0.017)*(B17*B51+B32*B50)</f>
        <v>0.010675828278652127</v>
      </c>
      <c r="C91">
        <f>C31+(11/0.017)*(C17*C51+C32*C50)</f>
        <v>-0.011628765339608948</v>
      </c>
      <c r="D91">
        <f>D31+(11/0.017)*(D17*D51+D32*D50)</f>
        <v>-0.01468164994739352</v>
      </c>
      <c r="E91">
        <f>E31+(11/0.017)*(E17*E51+E32*E50)</f>
        <v>-0.024988478522413017</v>
      </c>
      <c r="F91">
        <f>F31+(11/0.017)*(F17*F51+F32*F50)</f>
        <v>-0.0009197504990275827</v>
      </c>
    </row>
    <row r="92" spans="1:6" ht="12.75">
      <c r="A92" t="s">
        <v>91</v>
      </c>
      <c r="B92">
        <f>B32+(12/0.017)*(B18*B51+B33*B50)</f>
        <v>0.07408307034725661</v>
      </c>
      <c r="C92">
        <f>C32+(12/0.017)*(C18*C51+C33*C50)</f>
        <v>-0.03311968621640836</v>
      </c>
      <c r="D92">
        <f>D32+(12/0.017)*(D18*D51+D33*D50)</f>
        <v>0.07421913106799718</v>
      </c>
      <c r="E92">
        <f>E32+(12/0.017)*(E18*E51+E33*E50)</f>
        <v>0.014467648767491507</v>
      </c>
      <c r="F92">
        <f>F32+(12/0.017)*(F18*F51+F33*F50)</f>
        <v>0.02889593160617395</v>
      </c>
    </row>
    <row r="93" spans="1:6" ht="12.75">
      <c r="A93" t="s">
        <v>92</v>
      </c>
      <c r="B93">
        <f>B33+(13/0.017)*(B19*B51+B34*B50)</f>
        <v>0.11546202874100801</v>
      </c>
      <c r="C93">
        <f>C33+(13/0.017)*(C19*C51+C34*C50)</f>
        <v>0.12142290358882284</v>
      </c>
      <c r="D93">
        <f>D33+(13/0.017)*(D19*D51+D34*D50)</f>
        <v>0.10151660258639114</v>
      </c>
      <c r="E93">
        <f>E33+(13/0.017)*(E19*E51+E34*E50)</f>
        <v>0.10398954071980168</v>
      </c>
      <c r="F93">
        <f>F33+(13/0.017)*(F19*F51+F34*F50)</f>
        <v>0.0711072864071491</v>
      </c>
    </row>
    <row r="94" spans="1:6" ht="12.75">
      <c r="A94" t="s">
        <v>93</v>
      </c>
      <c r="B94">
        <f>B34+(14/0.017)*(B20*B51+B35*B50)</f>
        <v>0.005687252406190151</v>
      </c>
      <c r="C94">
        <f>C34+(14/0.017)*(C20*C51+C35*C50)</f>
        <v>0.0016889265720586547</v>
      </c>
      <c r="D94">
        <f>D34+(14/0.017)*(D20*D51+D35*D50)</f>
        <v>-0.0019717321971507193</v>
      </c>
      <c r="E94">
        <f>E34+(14/0.017)*(E20*E51+E35*E50)</f>
        <v>-0.02674423086993348</v>
      </c>
      <c r="F94">
        <f>F34+(14/0.017)*(F20*F51+F35*F50)</f>
        <v>-0.029542971550099127</v>
      </c>
    </row>
    <row r="95" spans="1:6" ht="12.75">
      <c r="A95" t="s">
        <v>94</v>
      </c>
      <c r="B95" s="49">
        <f>B35</f>
        <v>-0.002129497</v>
      </c>
      <c r="C95" s="49">
        <f>C35</f>
        <v>-0.009429936</v>
      </c>
      <c r="D95" s="49">
        <f>D35</f>
        <v>-0.002441965</v>
      </c>
      <c r="E95" s="49">
        <f>E35</f>
        <v>0.002707102</v>
      </c>
      <c r="F95" s="49">
        <f>F35</f>
        <v>-0.001680942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5.703411825895253</v>
      </c>
      <c r="C103">
        <f>C63*10000/C62</f>
        <v>-0.12396152844139666</v>
      </c>
      <c r="D103">
        <f>D63*10000/D62</f>
        <v>0.3859283902858982</v>
      </c>
      <c r="E103">
        <f>E63*10000/E62</f>
        <v>-1.8603327800026703</v>
      </c>
      <c r="F103">
        <f>F63*10000/F62</f>
        <v>0.05637478428091204</v>
      </c>
      <c r="G103">
        <f>AVERAGE(C103:E103)</f>
        <v>-0.5327886393860563</v>
      </c>
      <c r="H103">
        <f>STDEV(C103:E103)</f>
        <v>1.1776149694484441</v>
      </c>
      <c r="I103">
        <f>(B103*B4+C103*C4+D103*D4+E103*E4+F103*F4)/SUM(B4:F4)</f>
        <v>0.4494890296553041</v>
      </c>
      <c r="K103">
        <f>(LN(H103)+LN(H123))/2-LN(K114*K115^3)</f>
        <v>-3.563349914398602</v>
      </c>
    </row>
    <row r="104" spans="1:11" ht="12.75">
      <c r="A104" t="s">
        <v>68</v>
      </c>
      <c r="B104">
        <f>B64*10000/B62</f>
        <v>0.4650273592952719</v>
      </c>
      <c r="C104">
        <f>C64*10000/C62</f>
        <v>0.5197786787936453</v>
      </c>
      <c r="D104">
        <f>D64*10000/D62</f>
        <v>0.471417564590209</v>
      </c>
      <c r="E104">
        <f>E64*10000/E62</f>
        <v>1.1748271777458117</v>
      </c>
      <c r="F104">
        <f>F64*10000/F62</f>
        <v>-1.354080259470624</v>
      </c>
      <c r="G104">
        <f>AVERAGE(C104:E104)</f>
        <v>0.722007807043222</v>
      </c>
      <c r="H104">
        <f>STDEV(C104:E104)</f>
        <v>0.3928978699412439</v>
      </c>
      <c r="I104">
        <f>(B104*B4+C104*C4+D104*D4+E104*E4+F104*F4)/SUM(B4:F4)</f>
        <v>0.40800335125743675</v>
      </c>
      <c r="K104">
        <f>(LN(H104)+LN(H124))/2-LN(K114*K115^4)</f>
        <v>-3.111154061718453</v>
      </c>
    </row>
    <row r="105" spans="1:11" ht="12.75">
      <c r="A105" t="s">
        <v>69</v>
      </c>
      <c r="B105">
        <f>B65*10000/B62</f>
        <v>-0.8737931759848466</v>
      </c>
      <c r="C105">
        <f>C65*10000/C62</f>
        <v>-0.28321194089147594</v>
      </c>
      <c r="D105">
        <f>D65*10000/D62</f>
        <v>0.3589019446485634</v>
      </c>
      <c r="E105">
        <f>E65*10000/E62</f>
        <v>0.1736091190323163</v>
      </c>
      <c r="F105">
        <f>F65*10000/F62</f>
        <v>-2.266780833995347</v>
      </c>
      <c r="G105">
        <f>AVERAGE(C105:E105)</f>
        <v>0.08309970759646791</v>
      </c>
      <c r="H105">
        <f>STDEV(C105:E105)</f>
        <v>0.33048680105214406</v>
      </c>
      <c r="I105">
        <f>(B105*B4+C105*C4+D105*D4+E105*E4+F105*F4)/SUM(B4:F4)</f>
        <v>-0.36879204417489025</v>
      </c>
      <c r="K105">
        <f>(LN(H105)+LN(H125))/2-LN(K114*K115^5)</f>
        <v>-3.293600563399342</v>
      </c>
    </row>
    <row r="106" spans="1:11" ht="12.75">
      <c r="A106" t="s">
        <v>70</v>
      </c>
      <c r="B106">
        <f>B66*10000/B62</f>
        <v>3.0224496147202755</v>
      </c>
      <c r="C106">
        <f>C66*10000/C62</f>
        <v>2.5254195781978397</v>
      </c>
      <c r="D106">
        <f>D66*10000/D62</f>
        <v>2.6912682283406717</v>
      </c>
      <c r="E106">
        <f>E66*10000/E62</f>
        <v>1.600802468922073</v>
      </c>
      <c r="F106">
        <f>F66*10000/F62</f>
        <v>13.53174304649417</v>
      </c>
      <c r="G106">
        <f>AVERAGE(C106:E106)</f>
        <v>2.272496758486861</v>
      </c>
      <c r="H106">
        <f>STDEV(C106:E106)</f>
        <v>0.5875851918352014</v>
      </c>
      <c r="I106">
        <f>(B106*B4+C106*C4+D106*D4+E106*E4+F106*F4)/SUM(B4:F4)</f>
        <v>3.8820944283589167</v>
      </c>
      <c r="K106">
        <f>(LN(H106)+LN(H126))/2-LN(K114*K115^6)</f>
        <v>-3.200657951791276</v>
      </c>
    </row>
    <row r="107" spans="1:11" ht="12.75">
      <c r="A107" t="s">
        <v>71</v>
      </c>
      <c r="B107">
        <f>B67*10000/B62</f>
        <v>0.2913375234993978</v>
      </c>
      <c r="C107">
        <f>C67*10000/C62</f>
        <v>-0.08455962285832254</v>
      </c>
      <c r="D107">
        <f>D67*10000/D62</f>
        <v>0.13045867958956994</v>
      </c>
      <c r="E107">
        <f>E67*10000/E62</f>
        <v>-0.17481704384975288</v>
      </c>
      <c r="F107">
        <f>F67*10000/F62</f>
        <v>0.1117887292469224</v>
      </c>
      <c r="G107">
        <f>AVERAGE(C107:E107)</f>
        <v>-0.04297266237283517</v>
      </c>
      <c r="H107">
        <f>STDEV(C107:E107)</f>
        <v>0.1568292807232329</v>
      </c>
      <c r="I107">
        <f>(B107*B4+C107*C4+D107*D4+E107*E4+F107*F4)/SUM(B4:F4)</f>
        <v>0.026113217634261835</v>
      </c>
      <c r="K107">
        <f>(LN(H107)+LN(H127))/2-LN(K114*K115^7)</f>
        <v>-3.080915059398799</v>
      </c>
    </row>
    <row r="108" spans="1:9" ht="12.75">
      <c r="A108" t="s">
        <v>72</v>
      </c>
      <c r="B108">
        <f>B68*10000/B62</f>
        <v>0.1890347000376561</v>
      </c>
      <c r="C108">
        <f>C68*10000/C62</f>
        <v>0.05681106557077464</v>
      </c>
      <c r="D108">
        <f>D68*10000/D62</f>
        <v>-0.0957646579987137</v>
      </c>
      <c r="E108">
        <f>E68*10000/E62</f>
        <v>0.31099973520940966</v>
      </c>
      <c r="F108">
        <f>F68*10000/F62</f>
        <v>-0.03927794295341357</v>
      </c>
      <c r="G108">
        <f>AVERAGE(C108:E108)</f>
        <v>0.09068204759382353</v>
      </c>
      <c r="H108">
        <f>STDEV(C108:E108)</f>
        <v>0.20548661869547</v>
      </c>
      <c r="I108">
        <f>(B108*B4+C108*C4+D108*D4+E108*E4+F108*F4)/SUM(B4:F4)</f>
        <v>0.08759816246108201</v>
      </c>
    </row>
    <row r="109" spans="1:9" ht="12.75">
      <c r="A109" t="s">
        <v>73</v>
      </c>
      <c r="B109">
        <f>B69*10000/B62</f>
        <v>0.0064781132336546535</v>
      </c>
      <c r="C109">
        <f>C69*10000/C62</f>
        <v>-0.037932126313092736</v>
      </c>
      <c r="D109">
        <f>D69*10000/D62</f>
        <v>-0.018975971215122713</v>
      </c>
      <c r="E109">
        <f>E69*10000/E62</f>
        <v>-0.1209685196874128</v>
      </c>
      <c r="F109">
        <f>F69*10000/F62</f>
        <v>0.10635761604841175</v>
      </c>
      <c r="G109">
        <f>AVERAGE(C109:E109)</f>
        <v>-0.05929220573854275</v>
      </c>
      <c r="H109">
        <f>STDEV(C109:E109)</f>
        <v>0.054247670279600584</v>
      </c>
      <c r="I109">
        <f>(B109*B4+C109*C4+D109*D4+E109*E4+F109*F4)/SUM(B4:F4)</f>
        <v>-0.02767722647419497</v>
      </c>
    </row>
    <row r="110" spans="1:11" ht="12.75">
      <c r="A110" t="s">
        <v>74</v>
      </c>
      <c r="B110">
        <f>B70*10000/B62</f>
        <v>-0.38729792530138324</v>
      </c>
      <c r="C110">
        <f>C70*10000/C62</f>
        <v>-0.08486123534145404</v>
      </c>
      <c r="D110">
        <f>D70*10000/D62</f>
        <v>-0.12446831801003631</v>
      </c>
      <c r="E110">
        <f>E70*10000/E62</f>
        <v>-0.13130769112291726</v>
      </c>
      <c r="F110">
        <f>F70*10000/F62</f>
        <v>-0.41333983893379667</v>
      </c>
      <c r="G110">
        <f>AVERAGE(C110:E110)</f>
        <v>-0.11354574815813585</v>
      </c>
      <c r="H110">
        <f>STDEV(C110:E110)</f>
        <v>0.02507578937525379</v>
      </c>
      <c r="I110">
        <f>(B110*B4+C110*C4+D110*D4+E110*E4+F110*F4)/SUM(B4:F4)</f>
        <v>-0.19317916426715037</v>
      </c>
      <c r="K110">
        <f>EXP(AVERAGE(K103:K107))</f>
        <v>0.03877670845553807</v>
      </c>
    </row>
    <row r="111" spans="1:9" ht="12.75">
      <c r="A111" t="s">
        <v>75</v>
      </c>
      <c r="B111">
        <f>B71*10000/B62</f>
        <v>-0.03093116833486314</v>
      </c>
      <c r="C111">
        <f>C71*10000/C62</f>
        <v>0.006932631817429039</v>
      </c>
      <c r="D111">
        <f>D71*10000/D62</f>
        <v>-0.002553482917995182</v>
      </c>
      <c r="E111">
        <f>E71*10000/E62</f>
        <v>0.006606330321562703</v>
      </c>
      <c r="F111">
        <f>F71*10000/F62</f>
        <v>-0.04959768888287213</v>
      </c>
      <c r="G111">
        <f>AVERAGE(C111:E111)</f>
        <v>0.0036618264069988534</v>
      </c>
      <c r="H111">
        <f>STDEV(C111:E111)</f>
        <v>0.005385087805279456</v>
      </c>
      <c r="I111">
        <f>(B111*B4+C111*C4+D111*D4+E111*E4+F111*F4)/SUM(B4:F4)</f>
        <v>-0.008451081756220877</v>
      </c>
    </row>
    <row r="112" spans="1:9" ht="12.75">
      <c r="A112" t="s">
        <v>76</v>
      </c>
      <c r="B112">
        <f>B72*10000/B62</f>
        <v>-0.036123560139431084</v>
      </c>
      <c r="C112">
        <f>C72*10000/C62</f>
        <v>-0.04933708790677606</v>
      </c>
      <c r="D112">
        <f>D72*10000/D62</f>
        <v>-0.0351999006286056</v>
      </c>
      <c r="E112">
        <f>E72*10000/E62</f>
        <v>-0.06050351892836395</v>
      </c>
      <c r="F112">
        <f>F72*10000/F62</f>
        <v>-0.06760783499660558</v>
      </c>
      <c r="G112">
        <f>AVERAGE(C112:E112)</f>
        <v>-0.04834683582124854</v>
      </c>
      <c r="H112">
        <f>STDEV(C112:E112)</f>
        <v>0.012680840830151396</v>
      </c>
      <c r="I112">
        <f>(B112*B4+C112*C4+D112*D4+E112*E4+F112*F4)/SUM(B4:F4)</f>
        <v>-0.04914228768771861</v>
      </c>
    </row>
    <row r="113" spans="1:9" ht="12.75">
      <c r="A113" t="s">
        <v>77</v>
      </c>
      <c r="B113">
        <f>B73*10000/B62</f>
        <v>0.03309117993089866</v>
      </c>
      <c r="C113">
        <f>C73*10000/C62</f>
        <v>0.030579848586843317</v>
      </c>
      <c r="D113">
        <f>D73*10000/D62</f>
        <v>0.018914482781066916</v>
      </c>
      <c r="E113">
        <f>E73*10000/E62</f>
        <v>0.02384745127440427</v>
      </c>
      <c r="F113">
        <f>F73*10000/F62</f>
        <v>-0.004270765972373247</v>
      </c>
      <c r="G113">
        <f>AVERAGE(C113:E113)</f>
        <v>0.0244472608807715</v>
      </c>
      <c r="H113">
        <f>STDEV(C113:E113)</f>
        <v>0.005855767970007196</v>
      </c>
      <c r="I113">
        <f>(B113*B4+C113*C4+D113*D4+E113*E4+F113*F4)/SUM(B4:F4)</f>
        <v>0.021871276426263922</v>
      </c>
    </row>
    <row r="114" spans="1:11" ht="12.75">
      <c r="A114" t="s">
        <v>78</v>
      </c>
      <c r="B114">
        <f>B74*10000/B62</f>
        <v>-0.20267515661469676</v>
      </c>
      <c r="C114">
        <f>C74*10000/C62</f>
        <v>-0.20700800250029333</v>
      </c>
      <c r="D114">
        <f>D74*10000/D62</f>
        <v>-0.20068198621382236</v>
      </c>
      <c r="E114">
        <f>E74*10000/E62</f>
        <v>-0.18724816128400196</v>
      </c>
      <c r="F114">
        <f>F74*10000/F62</f>
        <v>-0.14066579389691877</v>
      </c>
      <c r="G114">
        <f>AVERAGE(C114:E114)</f>
        <v>-0.19831271666603922</v>
      </c>
      <c r="H114">
        <f>STDEV(C114:E114)</f>
        <v>0.010090733861607649</v>
      </c>
      <c r="I114">
        <f>(B114*B4+C114*C4+D114*D4+E114*E4+F114*F4)/SUM(B4:F4)</f>
        <v>-0.19126049373172999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0.0028872370693206594</v>
      </c>
      <c r="C115">
        <f>C75*10000/C62</f>
        <v>-0.0016048541728540366</v>
      </c>
      <c r="D115">
        <f>D75*10000/D62</f>
        <v>-0.0030783535014534493</v>
      </c>
      <c r="E115">
        <f>E75*10000/E62</f>
        <v>0.0027386630527562587</v>
      </c>
      <c r="F115">
        <f>F75*10000/F62</f>
        <v>-0.00980817353091506</v>
      </c>
      <c r="G115">
        <f>AVERAGE(C115:E115)</f>
        <v>-0.0006481815405170757</v>
      </c>
      <c r="H115">
        <f>STDEV(C115:E115)</f>
        <v>0.0030242085397810025</v>
      </c>
      <c r="I115">
        <f>(B115*B4+C115*C4+D115*D4+E115*E4+F115*F4)/SUM(B4:F4)</f>
        <v>-0.0013570817368344051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-52.49257155151858</v>
      </c>
      <c r="C122">
        <f>C82*10000/C62</f>
        <v>-18.64012384028659</v>
      </c>
      <c r="D122">
        <f>D82*10000/D62</f>
        <v>-3.7301611171381523</v>
      </c>
      <c r="E122">
        <f>E82*10000/E62</f>
        <v>34.46896466831599</v>
      </c>
      <c r="F122">
        <f>F82*10000/F62</f>
        <v>35.963363535288366</v>
      </c>
      <c r="G122">
        <f>AVERAGE(C122:E122)</f>
        <v>4.032893236963749</v>
      </c>
      <c r="H122">
        <f>STDEV(C122:E122)</f>
        <v>27.392381791881498</v>
      </c>
      <c r="I122">
        <f>(B122*B4+C122*C4+D122*D4+E122*E4+F122*F4)/SUM(B4:F4)</f>
        <v>0.09779027940365168</v>
      </c>
    </row>
    <row r="123" spans="1:9" ht="12.75">
      <c r="A123" t="s">
        <v>82</v>
      </c>
      <c r="B123">
        <f>B83*10000/B62</f>
        <v>0.5267236856585942</v>
      </c>
      <c r="C123">
        <f>C83*10000/C62</f>
        <v>-1.0005142041074961</v>
      </c>
      <c r="D123">
        <f>D83*10000/D62</f>
        <v>2.0841177776538005</v>
      </c>
      <c r="E123">
        <f>E83*10000/E62</f>
        <v>-0.16276494508897615</v>
      </c>
      <c r="F123">
        <f>F83*10000/F62</f>
        <v>2.956291719822722</v>
      </c>
      <c r="G123">
        <f>AVERAGE(C123:E123)</f>
        <v>0.30694620948577606</v>
      </c>
      <c r="H123">
        <f>STDEV(C123:E123)</f>
        <v>1.595058005928034</v>
      </c>
      <c r="I123">
        <f>(B123*B4+C123*C4+D123*D4+E123*E4+F123*F4)/SUM(B4:F4)</f>
        <v>0.692074677279393</v>
      </c>
    </row>
    <row r="124" spans="1:9" ht="12.75">
      <c r="A124" t="s">
        <v>83</v>
      </c>
      <c r="B124">
        <f>B84*10000/B62</f>
        <v>1.3824109549304004</v>
      </c>
      <c r="C124">
        <f>C84*10000/C62</f>
        <v>-3.682665571468053</v>
      </c>
      <c r="D124">
        <f>D84*10000/D62</f>
        <v>2.4570168537862487</v>
      </c>
      <c r="E124">
        <f>E84*10000/E62</f>
        <v>-3.9344907523571524</v>
      </c>
      <c r="F124">
        <f>F84*10000/F62</f>
        <v>-0.45666738433561266</v>
      </c>
      <c r="G124">
        <f>AVERAGE(C124:E124)</f>
        <v>-1.7200464900129855</v>
      </c>
      <c r="H124">
        <f>STDEV(C124:E124)</f>
        <v>3.6196336298050786</v>
      </c>
      <c r="I124">
        <f>(B124*B4+C124*C4+D124*D4+E124*E4+F124*F4)/SUM(B4:F4)</f>
        <v>-1.1017920626201214</v>
      </c>
    </row>
    <row r="125" spans="1:9" ht="12.75">
      <c r="A125" t="s">
        <v>84</v>
      </c>
      <c r="B125">
        <f>B85*10000/B62</f>
        <v>0.7908489858577544</v>
      </c>
      <c r="C125">
        <f>C85*10000/C62</f>
        <v>-0.6070472642449237</v>
      </c>
      <c r="D125">
        <f>D85*10000/D62</f>
        <v>1.2168234190516964</v>
      </c>
      <c r="E125">
        <f>E85*10000/E62</f>
        <v>0.16291648419097027</v>
      </c>
      <c r="F125">
        <f>F85*10000/F62</f>
        <v>-3.4542219611823852</v>
      </c>
      <c r="G125">
        <f>AVERAGE(C125:E125)</f>
        <v>0.25756421299924764</v>
      </c>
      <c r="H125">
        <f>STDEV(C125:E125)</f>
        <v>0.915611659915733</v>
      </c>
      <c r="I125">
        <f>(B125*B4+C125*C4+D125*D4+E125*E4+F125*F4)/SUM(B4:F4)</f>
        <v>-0.15989030163638565</v>
      </c>
    </row>
    <row r="126" spans="1:9" ht="12.75">
      <c r="A126" t="s">
        <v>85</v>
      </c>
      <c r="B126">
        <f>B86*10000/B62</f>
        <v>1.1862210459484746</v>
      </c>
      <c r="C126">
        <f>C86*10000/C62</f>
        <v>0.1704545271311607</v>
      </c>
      <c r="D126">
        <f>D86*10000/D62</f>
        <v>-0.11976891634735588</v>
      </c>
      <c r="E126">
        <f>E86*10000/E62</f>
        <v>0.23796601848306237</v>
      </c>
      <c r="F126">
        <f>F86*10000/F62</f>
        <v>2.343280925461871</v>
      </c>
      <c r="G126">
        <f>AVERAGE(C126:E126)</f>
        <v>0.09621720975562238</v>
      </c>
      <c r="H126">
        <f>STDEV(C126:E126)</f>
        <v>0.19007092194196407</v>
      </c>
      <c r="I126">
        <f>(B126*B4+C126*C4+D126*D4+E126*E4+F126*F4)/SUM(B4:F4)</f>
        <v>0.5536959317755656</v>
      </c>
    </row>
    <row r="127" spans="1:9" ht="12.75">
      <c r="A127" t="s">
        <v>86</v>
      </c>
      <c r="B127">
        <f>B87*10000/B62</f>
        <v>0.2479406600686039</v>
      </c>
      <c r="C127">
        <f>C87*10000/C62</f>
        <v>0.07103042672495775</v>
      </c>
      <c r="D127">
        <f>D87*10000/D62</f>
        <v>0.06877314363577103</v>
      </c>
      <c r="E127">
        <f>E87*10000/E62</f>
        <v>-0.41040190231490925</v>
      </c>
      <c r="F127">
        <f>F87*10000/F62</f>
        <v>0.17554690503584902</v>
      </c>
      <c r="G127">
        <f>AVERAGE(C127:E127)</f>
        <v>-0.09019944398472683</v>
      </c>
      <c r="H127">
        <f>STDEV(C127:E127)</f>
        <v>0.27730576007767194</v>
      </c>
      <c r="I127">
        <f>(B127*B4+C127*C4+D127*D4+E127*E4+F127*F4)/SUM(B4:F4)</f>
        <v>-0.005764828226716757</v>
      </c>
    </row>
    <row r="128" spans="1:9" ht="12.75">
      <c r="A128" t="s">
        <v>87</v>
      </c>
      <c r="B128">
        <f>B88*10000/B62</f>
        <v>0.45288498776864433</v>
      </c>
      <c r="C128">
        <f>C88*10000/C62</f>
        <v>-0.327714969746399</v>
      </c>
      <c r="D128">
        <f>D88*10000/D62</f>
        <v>0.4323099531382136</v>
      </c>
      <c r="E128">
        <f>E88*10000/E62</f>
        <v>-0.0810705854158505</v>
      </c>
      <c r="F128">
        <f>F88*10000/F62</f>
        <v>-0.04047970184851529</v>
      </c>
      <c r="G128">
        <f>AVERAGE(C128:E128)</f>
        <v>0.00784146599198802</v>
      </c>
      <c r="H128">
        <f>STDEV(C128:E128)</f>
        <v>0.3877350712994672</v>
      </c>
      <c r="I128">
        <f>(B128*B4+C128*C4+D128*D4+E128*E4+F128*F4)/SUM(B4:F4)</f>
        <v>0.0659180958818305</v>
      </c>
    </row>
    <row r="129" spans="1:9" ht="12.75">
      <c r="A129" t="s">
        <v>88</v>
      </c>
      <c r="B129">
        <f>B89*10000/B62</f>
        <v>0.03646611817798978</v>
      </c>
      <c r="C129">
        <f>C89*10000/C62</f>
        <v>0.03030699333848923</v>
      </c>
      <c r="D129">
        <f>D89*10000/D62</f>
        <v>0.1178278904019124</v>
      </c>
      <c r="E129">
        <f>E89*10000/E62</f>
        <v>0.04511409183066436</v>
      </c>
      <c r="F129">
        <f>F89*10000/F62</f>
        <v>-0.28426121283461303</v>
      </c>
      <c r="G129">
        <f>AVERAGE(C129:E129)</f>
        <v>0.06441632519035533</v>
      </c>
      <c r="H129">
        <f>STDEV(C129:E129)</f>
        <v>0.04684451958554548</v>
      </c>
      <c r="I129">
        <f>(B129*B4+C129*C4+D129*D4+E129*E4+F129*F4)/SUM(B4:F4)</f>
        <v>0.01388960950449717</v>
      </c>
    </row>
    <row r="130" spans="1:9" ht="12.75">
      <c r="A130" t="s">
        <v>89</v>
      </c>
      <c r="B130">
        <f>B90*10000/B62</f>
        <v>0.17268179048605076</v>
      </c>
      <c r="C130">
        <f>C90*10000/C62</f>
        <v>0.011572019245076382</v>
      </c>
      <c r="D130">
        <f>D90*10000/D62</f>
        <v>0.0054790375346384385</v>
      </c>
      <c r="E130">
        <f>E90*10000/E62</f>
        <v>-0.1643547255145564</v>
      </c>
      <c r="F130">
        <f>F90*10000/F62</f>
        <v>0.16303275135863177</v>
      </c>
      <c r="G130">
        <f>AVERAGE(C130:E130)</f>
        <v>-0.04910122291161386</v>
      </c>
      <c r="H130">
        <f>STDEV(C130:E130)</f>
        <v>0.09985894303073609</v>
      </c>
      <c r="I130">
        <f>(B130*B4+C130*C4+D130*D4+E130*E4+F130*F4)/SUM(B4:F4)</f>
        <v>0.01131880293135927</v>
      </c>
    </row>
    <row r="131" spans="1:9" ht="12.75">
      <c r="A131" t="s">
        <v>90</v>
      </c>
      <c r="B131">
        <f>B91*10000/B62</f>
        <v>0.010675713910806404</v>
      </c>
      <c r="C131">
        <f>C91*10000/C62</f>
        <v>-0.011628773838109665</v>
      </c>
      <c r="D131">
        <f>D91*10000/D62</f>
        <v>-0.014681623723117636</v>
      </c>
      <c r="E131">
        <f>E91*10000/E62</f>
        <v>-0.024988433382186464</v>
      </c>
      <c r="F131">
        <f>F91*10000/F62</f>
        <v>-0.0009197580507860452</v>
      </c>
      <c r="G131">
        <f>AVERAGE(C131:E131)</f>
        <v>-0.017099610314471256</v>
      </c>
      <c r="H131">
        <f>STDEV(C131:E131)</f>
        <v>0.007000365715474085</v>
      </c>
      <c r="I131">
        <f>(B131*B4+C131*C4+D131*D4+E131*E4+F131*F4)/SUM(B4:F4)</f>
        <v>-0.01091773267969821</v>
      </c>
    </row>
    <row r="132" spans="1:9" ht="12.75">
      <c r="A132" t="s">
        <v>91</v>
      </c>
      <c r="B132">
        <f>B92*10000/B62</f>
        <v>0.07408227671130266</v>
      </c>
      <c r="C132">
        <f>C92*10000/C62</f>
        <v>-0.03311971042084183</v>
      </c>
      <c r="D132">
        <f>D92*10000/D62</f>
        <v>0.07421899849822636</v>
      </c>
      <c r="E132">
        <f>E92*10000/E62</f>
        <v>0.01446762263252925</v>
      </c>
      <c r="F132">
        <f>F92*10000/F62</f>
        <v>0.02889616886083841</v>
      </c>
      <c r="G132">
        <f>AVERAGE(C132:E132)</f>
        <v>0.018522303569971258</v>
      </c>
      <c r="H132">
        <f>STDEV(C132:E132)</f>
        <v>0.053784104865949506</v>
      </c>
      <c r="I132">
        <f>(B132*B4+C132*C4+D132*D4+E132*E4+F132*F4)/SUM(B4:F4)</f>
        <v>0.02795988384273671</v>
      </c>
    </row>
    <row r="133" spans="1:9" ht="12.75">
      <c r="A133" t="s">
        <v>92</v>
      </c>
      <c r="B133">
        <f>B93*10000/B62</f>
        <v>0.11546079182119766</v>
      </c>
      <c r="C133">
        <f>C93*10000/C62</f>
        <v>0.12142299232675871</v>
      </c>
      <c r="D133">
        <f>D93*10000/D62</f>
        <v>0.10151642125803892</v>
      </c>
      <c r="E133">
        <f>E93*10000/E62</f>
        <v>0.10398935286877173</v>
      </c>
      <c r="F133">
        <f>F93*10000/F62</f>
        <v>0.07110787024488815</v>
      </c>
      <c r="G133">
        <f>AVERAGE(C133:E133)</f>
        <v>0.10897625548452312</v>
      </c>
      <c r="H133">
        <f>STDEV(C133:E133)</f>
        <v>0.010849875169914815</v>
      </c>
      <c r="I133">
        <f>(B133*B4+C133*C4+D133*D4+E133*E4+F133*F4)/SUM(B4:F4)</f>
        <v>0.10486745959926132</v>
      </c>
    </row>
    <row r="134" spans="1:9" ht="12.75">
      <c r="A134" t="s">
        <v>93</v>
      </c>
      <c r="B134">
        <f>B94*10000/B62</f>
        <v>0.005687191479881785</v>
      </c>
      <c r="C134">
        <f>C94*10000/C62</f>
        <v>0.0016889278063550966</v>
      </c>
      <c r="D134">
        <f>D94*10000/D62</f>
        <v>-0.001971728675254387</v>
      </c>
      <c r="E134">
        <f>E94*10000/E62</f>
        <v>-0.026744182558042884</v>
      </c>
      <c r="F134">
        <f>F94*10000/F62</f>
        <v>-0.029543214117388455</v>
      </c>
      <c r="G134">
        <f>AVERAGE(C134:E134)</f>
        <v>-0.00900899447564739</v>
      </c>
      <c r="H134">
        <f>STDEV(C134:E134)</f>
        <v>0.015467797959229512</v>
      </c>
      <c r="I134">
        <f>(B134*B4+C134*C4+D134*D4+E134*E4+F134*F4)/SUM(B4:F4)</f>
        <v>-0.00961621588561683</v>
      </c>
    </row>
    <row r="135" spans="1:9" ht="12.75">
      <c r="A135" t="s">
        <v>94</v>
      </c>
      <c r="B135">
        <f>B95*10000/B62</f>
        <v>-0.002129474187157942</v>
      </c>
      <c r="C135">
        <f>C95*10000/C62</f>
        <v>-0.009429942891558605</v>
      </c>
      <c r="D135">
        <f>D95*10000/D62</f>
        <v>-0.00244196063817663</v>
      </c>
      <c r="E135">
        <f>E95*10000/E62</f>
        <v>0.0027070971097783933</v>
      </c>
      <c r="F135">
        <f>F95*10000/F62</f>
        <v>-0.001680955801642931</v>
      </c>
      <c r="G135">
        <f>AVERAGE(C135:E135)</f>
        <v>-0.003054935473318947</v>
      </c>
      <c r="H135">
        <f>STDEV(C135:E135)</f>
        <v>0.006091694231484532</v>
      </c>
      <c r="I135">
        <f>(B135*B4+C135*C4+D135*D4+E135*E4+F135*F4)/SUM(B4:F4)</f>
        <v>-0.002737632368742553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2005-04-28T11:16:58Z</cp:lastPrinted>
  <dcterms:created xsi:type="dcterms:W3CDTF">2005-04-28T11:16:58Z</dcterms:created>
  <dcterms:modified xsi:type="dcterms:W3CDTF">2005-04-28T16:42:58Z</dcterms:modified>
  <cp:category/>
  <cp:version/>
  <cp:contentType/>
  <cp:contentStatus/>
</cp:coreProperties>
</file>