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<sst xmlns="http://schemas.openxmlformats.org/spreadsheetml/2006/main" count="204" uniqueCount="98">
  <si>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28/04/2005       14:58:25</t>
  </si>
  <si>
    <t>LISSNER</t>
  </si>
  <si>
    <t>HCMQAP566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</si>
  <si>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</si>
  <si>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</si>
  <si>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</si>
  <si>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</si>
  <si>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</si>
  <si>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</si>
  <si>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</si>
  <si>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</si>
  <si>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</si>
  <si>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</si>
  <si>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</si>
  <si>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</si>
  <si>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</si>
  <si>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</si>
  <si>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</si>
  <si>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</si>
  <si>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b6*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</si>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</sst>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3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b6*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2766875"/>
        <c:axId val="3575284"/>
      </c:lineChart>
      <c:catAx>
        <c:axId val="227668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75284"/>
        <c:crosses val="autoZero"/>
        <c:auto val="1"/>
        <c:lblOffset val="100"/>
        <c:noMultiLvlLbl val="0"/>
      </c:catAx>
      <c:valAx>
        <c:axId val="3575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76687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-0.002264</v>
      </c>
      <c r="C4" s="12">
        <v>-0.003761</v>
      </c>
      <c r="D4" s="12">
        <v>-0.003759</v>
      </c>
      <c r="E4" s="12">
        <v>-0.003762</v>
      </c>
      <c r="F4" s="24">
        <v>-0.002081</v>
      </c>
      <c r="G4" s="34">
        <v>-0.011719</v>
      </c>
    </row>
    <row r="5" spans="1:7" ht="12.75" thickBot="1">
      <c r="A5" s="44" t="s">
        <v>13</v>
      </c>
      <c r="B5" s="45">
        <v>-3.160482</v>
      </c>
      <c r="C5" s="46">
        <v>-0.399676</v>
      </c>
      <c r="D5" s="46">
        <v>1.467156</v>
      </c>
      <c r="E5" s="46">
        <v>0.41215</v>
      </c>
      <c r="F5" s="47">
        <v>0.874437</v>
      </c>
      <c r="G5" s="48">
        <v>7.327902</v>
      </c>
    </row>
    <row r="6" spans="1:7" ht="12.75" thickTop="1">
      <c r="A6" s="6" t="s">
        <v>14</v>
      </c>
      <c r="B6" s="39">
        <v>23.56049</v>
      </c>
      <c r="C6" s="40">
        <v>25.20304</v>
      </c>
      <c r="D6" s="40">
        <v>6.427113</v>
      </c>
      <c r="E6" s="40">
        <v>-41.68074</v>
      </c>
      <c r="F6" s="41">
        <v>-7.501554</v>
      </c>
      <c r="G6" s="42">
        <v>-0.008167296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-0.9236276</v>
      </c>
      <c r="C8" s="13">
        <v>2.126783</v>
      </c>
      <c r="D8" s="13">
        <v>4.235942</v>
      </c>
      <c r="E8" s="13">
        <v>2.663236</v>
      </c>
      <c r="F8" s="25">
        <v>-7.187678</v>
      </c>
      <c r="G8" s="35">
        <v>1.080998</v>
      </c>
    </row>
    <row r="9" spans="1:7" ht="12">
      <c r="A9" s="20" t="s">
        <v>17</v>
      </c>
      <c r="B9" s="29">
        <v>0.6173165</v>
      </c>
      <c r="C9" s="13">
        <v>0.4399402</v>
      </c>
      <c r="D9" s="13">
        <v>0.6070438</v>
      </c>
      <c r="E9" s="13">
        <v>0.2124282</v>
      </c>
      <c r="F9" s="25">
        <v>-1.358276</v>
      </c>
      <c r="G9" s="35">
        <v>0.2117394</v>
      </c>
    </row>
    <row r="10" spans="1:7" ht="12">
      <c r="A10" s="20" t="s">
        <v>18</v>
      </c>
      <c r="B10" s="29">
        <v>0.6081209</v>
      </c>
      <c r="C10" s="13">
        <v>0.2810165</v>
      </c>
      <c r="D10" s="13">
        <v>-0.8148096</v>
      </c>
      <c r="E10" s="13">
        <v>-0.3417101</v>
      </c>
      <c r="F10" s="25">
        <v>-0.009508749</v>
      </c>
      <c r="G10" s="35">
        <v>-0.1237899</v>
      </c>
    </row>
    <row r="11" spans="1:7" ht="12">
      <c r="A11" s="21" t="s">
        <v>19</v>
      </c>
      <c r="B11" s="31">
        <v>6.111678</v>
      </c>
      <c r="C11" s="15">
        <v>5.69614</v>
      </c>
      <c r="D11" s="15">
        <v>6.315914</v>
      </c>
      <c r="E11" s="15">
        <v>4.90126</v>
      </c>
      <c r="F11" s="27">
        <v>15.80302</v>
      </c>
      <c r="G11" s="49">
        <v>7.060167</v>
      </c>
    </row>
    <row r="12" spans="1:7" ht="12">
      <c r="A12" s="20" t="s">
        <v>20</v>
      </c>
      <c r="B12" s="29">
        <v>0.141538</v>
      </c>
      <c r="C12" s="13">
        <v>0.2792962</v>
      </c>
      <c r="D12" s="13">
        <v>0.05700048</v>
      </c>
      <c r="E12" s="13">
        <v>0.03462811</v>
      </c>
      <c r="F12" s="25">
        <v>-0.3654347</v>
      </c>
      <c r="G12" s="35">
        <v>0.06110367</v>
      </c>
    </row>
    <row r="13" spans="1:7" ht="12">
      <c r="A13" s="20" t="s">
        <v>21</v>
      </c>
      <c r="B13" s="29">
        <v>-0.05480774</v>
      </c>
      <c r="C13" s="13">
        <v>-0.03481694</v>
      </c>
      <c r="D13" s="13">
        <v>0.02495981</v>
      </c>
      <c r="E13" s="13">
        <v>0.08333066</v>
      </c>
      <c r="F13" s="25">
        <v>-0.2851272</v>
      </c>
      <c r="G13" s="35">
        <v>-0.02818892</v>
      </c>
    </row>
    <row r="14" spans="1:7" ht="12">
      <c r="A14" s="20" t="s">
        <v>22</v>
      </c>
      <c r="B14" s="29">
        <v>-0.004853514</v>
      </c>
      <c r="C14" s="13">
        <v>-0.03726603</v>
      </c>
      <c r="D14" s="13">
        <v>-0.06648866</v>
      </c>
      <c r="E14" s="13">
        <v>0.05567985</v>
      </c>
      <c r="F14" s="25">
        <v>0.08822826</v>
      </c>
      <c r="G14" s="35">
        <v>-0.0005019489</v>
      </c>
    </row>
    <row r="15" spans="1:7" ht="12">
      <c r="A15" s="21" t="s">
        <v>23</v>
      </c>
      <c r="B15" s="31">
        <v>-0.2510609</v>
      </c>
      <c r="C15" s="15">
        <v>0.01398883</v>
      </c>
      <c r="D15" s="15">
        <v>0.06207878</v>
      </c>
      <c r="E15" s="15">
        <v>-0.05563377</v>
      </c>
      <c r="F15" s="27">
        <v>-0.3498576</v>
      </c>
      <c r="G15" s="37">
        <v>-0.07804011</v>
      </c>
    </row>
    <row r="16" spans="1:7" ht="12">
      <c r="A16" s="20" t="s">
        <v>24</v>
      </c>
      <c r="B16" s="29">
        <v>0.04739907</v>
      </c>
      <c r="C16" s="13">
        <v>0.005354532</v>
      </c>
      <c r="D16" s="13">
        <v>-0.04118893</v>
      </c>
      <c r="E16" s="13">
        <v>-0.04403457</v>
      </c>
      <c r="F16" s="25">
        <v>-0.02534063</v>
      </c>
      <c r="G16" s="35">
        <v>-0.01573038</v>
      </c>
    </row>
    <row r="17" spans="1:7" ht="12">
      <c r="A17" s="20" t="s">
        <v>25</v>
      </c>
      <c r="B17" s="29">
        <v>-0.05219322</v>
      </c>
      <c r="C17" s="13">
        <v>-0.05127242</v>
      </c>
      <c r="D17" s="13">
        <v>-0.05127088</v>
      </c>
      <c r="E17" s="13">
        <v>-0.04732481</v>
      </c>
      <c r="F17" s="25">
        <v>-0.05261597</v>
      </c>
      <c r="G17" s="35">
        <v>-0.0506253</v>
      </c>
    </row>
    <row r="18" spans="1:7" ht="12">
      <c r="A18" s="20" t="s">
        <v>26</v>
      </c>
      <c r="B18" s="29">
        <v>0.01203683</v>
      </c>
      <c r="C18" s="13">
        <v>0.01961594</v>
      </c>
      <c r="D18" s="13">
        <v>0.03551103</v>
      </c>
      <c r="E18" s="13">
        <v>0.02807294</v>
      </c>
      <c r="F18" s="25">
        <v>-0.03294162</v>
      </c>
      <c r="G18" s="35">
        <v>0.01739689</v>
      </c>
    </row>
    <row r="19" spans="1:7" ht="12">
      <c r="A19" s="21" t="s">
        <v>27</v>
      </c>
      <c r="B19" s="31">
        <v>-0.1919688</v>
      </c>
      <c r="C19" s="15">
        <v>-0.1679444</v>
      </c>
      <c r="D19" s="15">
        <v>-0.1837732</v>
      </c>
      <c r="E19" s="15">
        <v>-0.1648433</v>
      </c>
      <c r="F19" s="27">
        <v>-0.1371229</v>
      </c>
      <c r="G19" s="37">
        <v>-0.1703816</v>
      </c>
    </row>
    <row r="20" spans="1:7" ht="12.75" thickBot="1">
      <c r="A20" s="44" t="s">
        <v>28</v>
      </c>
      <c r="B20" s="45">
        <v>-0.002169741</v>
      </c>
      <c r="C20" s="46">
        <v>0.001550263</v>
      </c>
      <c r="D20" s="46">
        <v>0.004834427</v>
      </c>
      <c r="E20" s="46">
        <v>0.00270021</v>
      </c>
      <c r="F20" s="47">
        <v>0.001660731</v>
      </c>
      <c r="G20" s="48">
        <v>0.002092541</v>
      </c>
    </row>
    <row r="21" spans="1:7" ht="12.75" thickTop="1">
      <c r="A21" s="6" t="s">
        <v>29</v>
      </c>
      <c r="B21" s="39">
        <v>-37.50909</v>
      </c>
      <c r="C21" s="40">
        <v>38.83958</v>
      </c>
      <c r="D21" s="40">
        <v>-30.75755</v>
      </c>
      <c r="E21" s="40">
        <v>17.79451</v>
      </c>
      <c r="F21" s="41">
        <v>-5.933381</v>
      </c>
      <c r="G21" s="43">
        <v>0.009878668</v>
      </c>
    </row>
    <row r="22" spans="1:7" ht="12">
      <c r="A22" s="20" t="s">
        <v>30</v>
      </c>
      <c r="B22" s="29">
        <v>-63.21047</v>
      </c>
      <c r="C22" s="13">
        <v>-7.993513</v>
      </c>
      <c r="D22" s="13">
        <v>29.3432</v>
      </c>
      <c r="E22" s="13">
        <v>8.243008</v>
      </c>
      <c r="F22" s="25">
        <v>17.48876</v>
      </c>
      <c r="G22" s="36">
        <v>0</v>
      </c>
    </row>
    <row r="23" spans="1:7" ht="12">
      <c r="A23" s="20" t="s">
        <v>31</v>
      </c>
      <c r="B23" s="29">
        <v>3.916685</v>
      </c>
      <c r="C23" s="13">
        <v>0.2691326</v>
      </c>
      <c r="D23" s="13">
        <v>1.555999</v>
      </c>
      <c r="E23" s="13">
        <v>0.07271072</v>
      </c>
      <c r="F23" s="25">
        <v>8.086129</v>
      </c>
      <c r="G23" s="35">
        <v>2.10078</v>
      </c>
    </row>
    <row r="24" spans="1:7" ht="12">
      <c r="A24" s="20" t="s">
        <v>32</v>
      </c>
      <c r="B24" s="29">
        <v>-1.787705</v>
      </c>
      <c r="C24" s="13">
        <v>4.186638</v>
      </c>
      <c r="D24" s="13">
        <v>3.71558</v>
      </c>
      <c r="E24" s="13">
        <v>4.516993</v>
      </c>
      <c r="F24" s="25">
        <v>1.056699</v>
      </c>
      <c r="G24" s="35">
        <v>2.870596</v>
      </c>
    </row>
    <row r="25" spans="1:7" ht="12">
      <c r="A25" s="20" t="s">
        <v>33</v>
      </c>
      <c r="B25" s="29">
        <v>1.108834</v>
      </c>
      <c r="C25" s="13">
        <v>0.2139583</v>
      </c>
      <c r="D25" s="13">
        <v>0.1912616</v>
      </c>
      <c r="E25" s="13">
        <v>-0.06825111</v>
      </c>
      <c r="F25" s="25">
        <v>-0.698654</v>
      </c>
      <c r="G25" s="35">
        <v>0.1486531</v>
      </c>
    </row>
    <row r="26" spans="1:7" ht="12">
      <c r="A26" s="21" t="s">
        <v>34</v>
      </c>
      <c r="B26" s="31">
        <v>0.2468086</v>
      </c>
      <c r="C26" s="15">
        <v>0.4739689</v>
      </c>
      <c r="D26" s="15">
        <v>1.023455</v>
      </c>
      <c r="E26" s="15">
        <v>0.405851</v>
      </c>
      <c r="F26" s="27">
        <v>1.892722</v>
      </c>
      <c r="G26" s="37">
        <v>0.7451745</v>
      </c>
    </row>
    <row r="27" spans="1:7" ht="12">
      <c r="A27" s="20" t="s">
        <v>35</v>
      </c>
      <c r="B27" s="29">
        <v>0.0759564</v>
      </c>
      <c r="C27" s="13">
        <v>-0.1516799</v>
      </c>
      <c r="D27" s="13">
        <v>0.1138723</v>
      </c>
      <c r="E27" s="13">
        <v>-0.2982736</v>
      </c>
      <c r="F27" s="25">
        <v>0.5166274</v>
      </c>
      <c r="G27" s="35">
        <v>-0.001119654</v>
      </c>
    </row>
    <row r="28" spans="1:7" ht="12">
      <c r="A28" s="20" t="s">
        <v>36</v>
      </c>
      <c r="B28" s="29">
        <v>-0.2542919</v>
      </c>
      <c r="C28" s="13">
        <v>0.4288308</v>
      </c>
      <c r="D28" s="13">
        <v>0.42361</v>
      </c>
      <c r="E28" s="13">
        <v>0.5783715</v>
      </c>
      <c r="F28" s="25">
        <v>0.2065754</v>
      </c>
      <c r="G28" s="35">
        <v>0.3350255</v>
      </c>
    </row>
    <row r="29" spans="1:7" ht="12">
      <c r="A29" s="20" t="s">
        <v>37</v>
      </c>
      <c r="B29" s="29">
        <v>0.1364037</v>
      </c>
      <c r="C29" s="13">
        <v>0.09209061</v>
      </c>
      <c r="D29" s="13">
        <v>0.03279807</v>
      </c>
      <c r="E29" s="13">
        <v>0.1314354</v>
      </c>
      <c r="F29" s="25">
        <v>-0.05484534</v>
      </c>
      <c r="G29" s="35">
        <v>0.07414965</v>
      </c>
    </row>
    <row r="30" spans="1:7" ht="12">
      <c r="A30" s="21" t="s">
        <v>38</v>
      </c>
      <c r="B30" s="31">
        <v>0.1047135</v>
      </c>
      <c r="C30" s="15">
        <v>0.1435065</v>
      </c>
      <c r="D30" s="15">
        <v>0.1609946</v>
      </c>
      <c r="E30" s="15">
        <v>-0.02887436</v>
      </c>
      <c r="F30" s="27">
        <v>0.1242891</v>
      </c>
      <c r="G30" s="37">
        <v>0.09804795</v>
      </c>
    </row>
    <row r="31" spans="1:7" ht="12">
      <c r="A31" s="20" t="s">
        <v>39</v>
      </c>
      <c r="B31" s="29">
        <v>0.003103894</v>
      </c>
      <c r="C31" s="13">
        <v>-0.01625785</v>
      </c>
      <c r="D31" s="13">
        <v>-0.04032161</v>
      </c>
      <c r="E31" s="13">
        <v>-0.008014251</v>
      </c>
      <c r="F31" s="25">
        <v>0.03184571</v>
      </c>
      <c r="G31" s="35">
        <v>-0.01084816</v>
      </c>
    </row>
    <row r="32" spans="1:7" ht="12">
      <c r="A32" s="20" t="s">
        <v>40</v>
      </c>
      <c r="B32" s="29">
        <v>0.02693337</v>
      </c>
      <c r="C32" s="13">
        <v>0.06186585</v>
      </c>
      <c r="D32" s="13">
        <v>0.0595221</v>
      </c>
      <c r="E32" s="13">
        <v>0.05461308</v>
      </c>
      <c r="F32" s="25">
        <v>0.02774912</v>
      </c>
      <c r="G32" s="35">
        <v>0.04996119</v>
      </c>
    </row>
    <row r="33" spans="1:7" ht="12">
      <c r="A33" s="20" t="s">
        <v>41</v>
      </c>
      <c r="B33" s="29">
        <v>0.1248781</v>
      </c>
      <c r="C33" s="13">
        <v>0.08733337</v>
      </c>
      <c r="D33" s="13">
        <v>0.1181951</v>
      </c>
      <c r="E33" s="13">
        <v>0.09455023</v>
      </c>
      <c r="F33" s="25">
        <v>0.07743512</v>
      </c>
      <c r="G33" s="35">
        <v>0.1006113</v>
      </c>
    </row>
    <row r="34" spans="1:7" ht="12">
      <c r="A34" s="21" t="s">
        <v>42</v>
      </c>
      <c r="B34" s="31">
        <v>0.003719389</v>
      </c>
      <c r="C34" s="15">
        <v>0.01257887</v>
      </c>
      <c r="D34" s="15">
        <v>0.001615602</v>
      </c>
      <c r="E34" s="15">
        <v>-0.009084256</v>
      </c>
      <c r="F34" s="27">
        <v>-0.05100231</v>
      </c>
      <c r="G34" s="37">
        <v>-0.004989653</v>
      </c>
    </row>
    <row r="35" spans="1:7" ht="12.75" thickBot="1">
      <c r="A35" s="22" t="s">
        <v>43</v>
      </c>
      <c r="B35" s="32">
        <v>-0.005597765</v>
      </c>
      <c r="C35" s="16">
        <v>-0.001808437</v>
      </c>
      <c r="D35" s="16">
        <v>-0.006059268</v>
      </c>
      <c r="E35" s="16">
        <v>0.00436157</v>
      </c>
      <c r="F35" s="28">
        <v>-0.001373964</v>
      </c>
      <c r="G35" s="38">
        <v>-0.00183711</v>
      </c>
    </row>
    <row r="36" spans="1:7" ht="12">
      <c r="A36" s="4" t="s">
        <v>44</v>
      </c>
      <c r="B36" s="3">
        <v>23.56262</v>
      </c>
      <c r="C36" s="3">
        <v>23.56873</v>
      </c>
      <c r="D36" s="3">
        <v>23.58093</v>
      </c>
      <c r="E36" s="3">
        <v>23.58704</v>
      </c>
      <c r="F36" s="3">
        <v>23.6023</v>
      </c>
      <c r="G36" s="3"/>
    </row>
    <row r="37" spans="1:6" ht="12">
      <c r="A37" s="4" t="s">
        <v>45</v>
      </c>
      <c r="B37" s="2">
        <v>-0.2863566</v>
      </c>
      <c r="C37" s="2">
        <v>-0.2629598</v>
      </c>
      <c r="D37" s="2">
        <v>-0.2471924</v>
      </c>
      <c r="E37" s="2">
        <v>-0.2227783</v>
      </c>
      <c r="F37" s="2">
        <v>-0.2136231</v>
      </c>
    </row>
    <row r="38" spans="1:7" ht="12">
      <c r="A38" s="4" t="s">
        <v>53</v>
      </c>
      <c r="B38" s="2">
        <v>-4.045428E-05</v>
      </c>
      <c r="C38" s="2">
        <v>-4.279236E-05</v>
      </c>
      <c r="D38" s="2">
        <v>-1.077257E-05</v>
      </c>
      <c r="E38" s="2">
        <v>7.083227E-05</v>
      </c>
      <c r="F38" s="2">
        <v>1.277024E-05</v>
      </c>
      <c r="G38" s="2">
        <v>0.0002460825</v>
      </c>
    </row>
    <row r="39" spans="1:7" ht="12.75" thickBot="1">
      <c r="A39" s="4" t="s">
        <v>54</v>
      </c>
      <c r="B39" s="2">
        <v>6.350974E-05</v>
      </c>
      <c r="C39" s="2">
        <v>-6.606149E-05</v>
      </c>
      <c r="D39" s="2">
        <v>5.231944E-05</v>
      </c>
      <c r="E39" s="2">
        <v>-3.030905E-05</v>
      </c>
      <c r="F39" s="2">
        <v>1.006441E-05</v>
      </c>
      <c r="G39" s="2">
        <v>0.001084641</v>
      </c>
    </row>
    <row r="40" spans="2:7" ht="12.75" thickBot="1">
      <c r="B40" s="7" t="s">
        <v>46</v>
      </c>
      <c r="C40" s="18">
        <v>-0.003761</v>
      </c>
      <c r="D40" s="17" t="s">
        <v>47</v>
      </c>
      <c r="E40" s="18">
        <v>3.11615</v>
      </c>
      <c r="F40" s="17" t="s">
        <v>48</v>
      </c>
      <c r="G40" s="8">
        <v>55.116436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0.002264</v>
      </c>
      <c r="C4">
        <v>0.003761</v>
      </c>
      <c r="D4">
        <v>0.003759</v>
      </c>
      <c r="E4">
        <v>0.003762</v>
      </c>
      <c r="F4">
        <v>0.002081</v>
      </c>
      <c r="G4">
        <v>0.011719</v>
      </c>
    </row>
    <row r="5" spans="1:7" ht="12.75">
      <c r="A5" t="s">
        <v>13</v>
      </c>
      <c r="B5">
        <v>-3.160482</v>
      </c>
      <c r="C5">
        <v>-0.399676</v>
      </c>
      <c r="D5">
        <v>1.467156</v>
      </c>
      <c r="E5">
        <v>0.41215</v>
      </c>
      <c r="F5">
        <v>0.874437</v>
      </c>
      <c r="G5">
        <v>7.327902</v>
      </c>
    </row>
    <row r="6" spans="1:7" ht="12.75">
      <c r="A6" t="s">
        <v>14</v>
      </c>
      <c r="B6" s="50">
        <v>23.56049</v>
      </c>
      <c r="C6" s="50">
        <v>25.20304</v>
      </c>
      <c r="D6" s="50">
        <v>6.427113</v>
      </c>
      <c r="E6" s="50">
        <v>-41.68074</v>
      </c>
      <c r="F6" s="50">
        <v>-7.501554</v>
      </c>
      <c r="G6" s="50">
        <v>-0.008167296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-0.9236276</v>
      </c>
      <c r="C8" s="50">
        <v>2.126783</v>
      </c>
      <c r="D8" s="50">
        <v>4.235942</v>
      </c>
      <c r="E8" s="50">
        <v>2.663236</v>
      </c>
      <c r="F8" s="50">
        <v>-7.187678</v>
      </c>
      <c r="G8" s="50">
        <v>1.080998</v>
      </c>
    </row>
    <row r="9" spans="1:7" ht="12.75">
      <c r="A9" t="s">
        <v>17</v>
      </c>
      <c r="B9" s="50">
        <v>0.6173165</v>
      </c>
      <c r="C9" s="50">
        <v>0.4399402</v>
      </c>
      <c r="D9" s="50">
        <v>0.6070438</v>
      </c>
      <c r="E9" s="50">
        <v>0.2124282</v>
      </c>
      <c r="F9" s="50">
        <v>-1.358276</v>
      </c>
      <c r="G9" s="50">
        <v>0.2117394</v>
      </c>
    </row>
    <row r="10" spans="1:7" ht="12.75">
      <c r="A10" t="s">
        <v>18</v>
      </c>
      <c r="B10" s="50">
        <v>0.6081209</v>
      </c>
      <c r="C10" s="50">
        <v>0.2810165</v>
      </c>
      <c r="D10" s="50">
        <v>-0.8148096</v>
      </c>
      <c r="E10" s="50">
        <v>-0.3417101</v>
      </c>
      <c r="F10" s="50">
        <v>-0.009508749</v>
      </c>
      <c r="G10" s="50">
        <v>-0.1237899</v>
      </c>
    </row>
    <row r="11" spans="1:7" ht="12.75">
      <c r="A11" t="s">
        <v>19</v>
      </c>
      <c r="B11" s="50">
        <v>6.111678</v>
      </c>
      <c r="C11" s="50">
        <v>5.69614</v>
      </c>
      <c r="D11" s="50">
        <v>6.315914</v>
      </c>
      <c r="E11" s="50">
        <v>4.90126</v>
      </c>
      <c r="F11" s="50">
        <v>15.80302</v>
      </c>
      <c r="G11" s="50">
        <v>7.060167</v>
      </c>
    </row>
    <row r="12" spans="1:7" ht="12.75">
      <c r="A12" t="s">
        <v>20</v>
      </c>
      <c r="B12" s="50">
        <v>0.141538</v>
      </c>
      <c r="C12" s="50">
        <v>0.2792962</v>
      </c>
      <c r="D12" s="50">
        <v>0.05700048</v>
      </c>
      <c r="E12" s="50">
        <v>0.03462811</v>
      </c>
      <c r="F12" s="50">
        <v>-0.3654347</v>
      </c>
      <c r="G12" s="50">
        <v>0.06110367</v>
      </c>
    </row>
    <row r="13" spans="1:7" ht="12.75">
      <c r="A13" t="s">
        <v>21</v>
      </c>
      <c r="B13" s="50">
        <v>-0.05480774</v>
      </c>
      <c r="C13" s="50">
        <v>-0.03481694</v>
      </c>
      <c r="D13" s="50">
        <v>0.02495981</v>
      </c>
      <c r="E13" s="50">
        <v>0.08333066</v>
      </c>
      <c r="F13" s="50">
        <v>-0.2851272</v>
      </c>
      <c r="G13" s="50">
        <v>-0.02818892</v>
      </c>
    </row>
    <row r="14" spans="1:7" ht="12.75">
      <c r="A14" t="s">
        <v>22</v>
      </c>
      <c r="B14" s="50">
        <v>-0.004853514</v>
      </c>
      <c r="C14" s="50">
        <v>-0.03726603</v>
      </c>
      <c r="D14" s="50">
        <v>-0.06648866</v>
      </c>
      <c r="E14" s="50">
        <v>0.05567985</v>
      </c>
      <c r="F14" s="50">
        <v>0.08822826</v>
      </c>
      <c r="G14" s="50">
        <v>-0.0005019489</v>
      </c>
    </row>
    <row r="15" spans="1:7" ht="12.75">
      <c r="A15" t="s">
        <v>23</v>
      </c>
      <c r="B15" s="50">
        <v>-0.2510609</v>
      </c>
      <c r="C15" s="50">
        <v>0.01398883</v>
      </c>
      <c r="D15" s="50">
        <v>0.06207878</v>
      </c>
      <c r="E15" s="50">
        <v>-0.05563377</v>
      </c>
      <c r="F15" s="50">
        <v>-0.3498576</v>
      </c>
      <c r="G15" s="50">
        <v>-0.07804011</v>
      </c>
    </row>
    <row r="16" spans="1:7" ht="12.75">
      <c r="A16" t="s">
        <v>24</v>
      </c>
      <c r="B16" s="50">
        <v>0.04739907</v>
      </c>
      <c r="C16" s="50">
        <v>0.005354532</v>
      </c>
      <c r="D16" s="50">
        <v>-0.04118893</v>
      </c>
      <c r="E16" s="50">
        <v>-0.04403457</v>
      </c>
      <c r="F16" s="50">
        <v>-0.02534063</v>
      </c>
      <c r="G16" s="50">
        <v>-0.01573038</v>
      </c>
    </row>
    <row r="17" spans="1:7" ht="12.75">
      <c r="A17" t="s">
        <v>25</v>
      </c>
      <c r="B17" s="50">
        <v>-0.05219322</v>
      </c>
      <c r="C17" s="50">
        <v>-0.05127242</v>
      </c>
      <c r="D17" s="50">
        <v>-0.05127088</v>
      </c>
      <c r="E17" s="50">
        <v>-0.04732481</v>
      </c>
      <c r="F17" s="50">
        <v>-0.05261597</v>
      </c>
      <c r="G17" s="50">
        <v>-0.0506253</v>
      </c>
    </row>
    <row r="18" spans="1:7" ht="12.75">
      <c r="A18" t="s">
        <v>26</v>
      </c>
      <c r="B18" s="50">
        <v>0.01203683</v>
      </c>
      <c r="C18" s="50">
        <v>0.01961594</v>
      </c>
      <c r="D18" s="50">
        <v>0.03551103</v>
      </c>
      <c r="E18" s="50">
        <v>0.02807294</v>
      </c>
      <c r="F18" s="50">
        <v>-0.03294162</v>
      </c>
      <c r="G18" s="50">
        <v>0.01739689</v>
      </c>
    </row>
    <row r="19" spans="1:7" ht="12.75">
      <c r="A19" t="s">
        <v>27</v>
      </c>
      <c r="B19" s="50">
        <v>-0.1919688</v>
      </c>
      <c r="C19" s="50">
        <v>-0.1679444</v>
      </c>
      <c r="D19" s="50">
        <v>-0.1837732</v>
      </c>
      <c r="E19" s="50">
        <v>-0.1648433</v>
      </c>
      <c r="F19" s="50">
        <v>-0.1371229</v>
      </c>
      <c r="G19" s="50">
        <v>-0.1703816</v>
      </c>
    </row>
    <row r="20" spans="1:7" ht="12.75">
      <c r="A20" t="s">
        <v>28</v>
      </c>
      <c r="B20" s="50">
        <v>-0.002169741</v>
      </c>
      <c r="C20" s="50">
        <v>0.001550263</v>
      </c>
      <c r="D20" s="50">
        <v>0.004834427</v>
      </c>
      <c r="E20" s="50">
        <v>0.00270021</v>
      </c>
      <c r="F20" s="50">
        <v>0.001660731</v>
      </c>
      <c r="G20" s="50">
        <v>0.002092541</v>
      </c>
    </row>
    <row r="21" spans="1:7" ht="12.75">
      <c r="A21" t="s">
        <v>29</v>
      </c>
      <c r="B21" s="50">
        <v>-37.50909</v>
      </c>
      <c r="C21" s="50">
        <v>38.83958</v>
      </c>
      <c r="D21" s="50">
        <v>-30.75755</v>
      </c>
      <c r="E21" s="50">
        <v>17.79451</v>
      </c>
      <c r="F21" s="50">
        <v>-5.933381</v>
      </c>
      <c r="G21" s="50">
        <v>0.009878668</v>
      </c>
    </row>
    <row r="22" spans="1:7" ht="12.75">
      <c r="A22" t="s">
        <v>30</v>
      </c>
      <c r="B22" s="50">
        <v>-63.21047</v>
      </c>
      <c r="C22" s="50">
        <v>-7.993513</v>
      </c>
      <c r="D22" s="50">
        <v>29.3432</v>
      </c>
      <c r="E22" s="50">
        <v>8.243008</v>
      </c>
      <c r="F22" s="50">
        <v>17.48876</v>
      </c>
      <c r="G22" s="50">
        <v>0</v>
      </c>
    </row>
    <row r="23" spans="1:7" ht="12.75">
      <c r="A23" t="s">
        <v>31</v>
      </c>
      <c r="B23" s="50">
        <v>3.916685</v>
      </c>
      <c r="C23" s="50">
        <v>0.2691326</v>
      </c>
      <c r="D23" s="50">
        <v>1.555999</v>
      </c>
      <c r="E23" s="50">
        <v>0.07271072</v>
      </c>
      <c r="F23" s="50">
        <v>8.086129</v>
      </c>
      <c r="G23" s="50">
        <v>2.10078</v>
      </c>
    </row>
    <row r="24" spans="1:7" ht="12.75">
      <c r="A24" t="s">
        <v>32</v>
      </c>
      <c r="B24" s="50">
        <v>-1.787705</v>
      </c>
      <c r="C24" s="50">
        <v>4.186638</v>
      </c>
      <c r="D24" s="50">
        <v>3.71558</v>
      </c>
      <c r="E24" s="50">
        <v>4.516993</v>
      </c>
      <c r="F24" s="50">
        <v>1.056699</v>
      </c>
      <c r="G24" s="50">
        <v>2.870596</v>
      </c>
    </row>
    <row r="25" spans="1:7" ht="12.75">
      <c r="A25" t="s">
        <v>33</v>
      </c>
      <c r="B25" s="50">
        <v>1.108834</v>
      </c>
      <c r="C25" s="50">
        <v>0.2139583</v>
      </c>
      <c r="D25" s="50">
        <v>0.1912616</v>
      </c>
      <c r="E25" s="50">
        <v>-0.06825111</v>
      </c>
      <c r="F25" s="50">
        <v>-0.698654</v>
      </c>
      <c r="G25" s="50">
        <v>0.1486531</v>
      </c>
    </row>
    <row r="26" spans="1:7" ht="12.75">
      <c r="A26" t="s">
        <v>34</v>
      </c>
      <c r="B26" s="50">
        <v>0.2468086</v>
      </c>
      <c r="C26" s="50">
        <v>0.4739689</v>
      </c>
      <c r="D26" s="50">
        <v>1.023455</v>
      </c>
      <c r="E26" s="50">
        <v>0.405851</v>
      </c>
      <c r="F26" s="50">
        <v>1.892722</v>
      </c>
      <c r="G26" s="50">
        <v>0.7451745</v>
      </c>
    </row>
    <row r="27" spans="1:7" ht="12.75">
      <c r="A27" t="s">
        <v>35</v>
      </c>
      <c r="B27" s="50">
        <v>0.0759564</v>
      </c>
      <c r="C27" s="50">
        <v>-0.1516799</v>
      </c>
      <c r="D27" s="50">
        <v>0.1138723</v>
      </c>
      <c r="E27" s="50">
        <v>-0.2982736</v>
      </c>
      <c r="F27" s="50">
        <v>0.5166274</v>
      </c>
      <c r="G27" s="50">
        <v>-0.001119654</v>
      </c>
    </row>
    <row r="28" spans="1:7" ht="12.75">
      <c r="A28" t="s">
        <v>36</v>
      </c>
      <c r="B28" s="50">
        <v>-0.2542919</v>
      </c>
      <c r="C28" s="50">
        <v>0.4288308</v>
      </c>
      <c r="D28" s="50">
        <v>0.42361</v>
      </c>
      <c r="E28" s="50">
        <v>0.5783715</v>
      </c>
      <c r="F28" s="50">
        <v>0.2065754</v>
      </c>
      <c r="G28" s="50">
        <v>0.3350255</v>
      </c>
    </row>
    <row r="29" spans="1:7" ht="12.75">
      <c r="A29" t="s">
        <v>37</v>
      </c>
      <c r="B29" s="50">
        <v>0.1364037</v>
      </c>
      <c r="C29" s="50">
        <v>0.09209061</v>
      </c>
      <c r="D29" s="50">
        <v>0.03279807</v>
      </c>
      <c r="E29" s="50">
        <v>0.1314354</v>
      </c>
      <c r="F29" s="50">
        <v>-0.05484534</v>
      </c>
      <c r="G29" s="50">
        <v>0.07414965</v>
      </c>
    </row>
    <row r="30" spans="1:7" ht="12.75">
      <c r="A30" t="s">
        <v>38</v>
      </c>
      <c r="B30" s="50">
        <v>0.1047135</v>
      </c>
      <c r="C30" s="50">
        <v>0.1435065</v>
      </c>
      <c r="D30" s="50">
        <v>0.1609946</v>
      </c>
      <c r="E30" s="50">
        <v>-0.02887436</v>
      </c>
      <c r="F30" s="50">
        <v>0.1242891</v>
      </c>
      <c r="G30" s="50">
        <v>0.09804795</v>
      </c>
    </row>
    <row r="31" spans="1:7" ht="12.75">
      <c r="A31" t="s">
        <v>39</v>
      </c>
      <c r="B31" s="50">
        <v>0.003103894</v>
      </c>
      <c r="C31" s="50">
        <v>-0.01625785</v>
      </c>
      <c r="D31" s="50">
        <v>-0.04032161</v>
      </c>
      <c r="E31" s="50">
        <v>-0.008014251</v>
      </c>
      <c r="F31" s="50">
        <v>0.03184571</v>
      </c>
      <c r="G31" s="50">
        <v>-0.01084816</v>
      </c>
    </row>
    <row r="32" spans="1:7" ht="12.75">
      <c r="A32" t="s">
        <v>40</v>
      </c>
      <c r="B32" s="50">
        <v>0.02693337</v>
      </c>
      <c r="C32" s="50">
        <v>0.06186585</v>
      </c>
      <c r="D32" s="50">
        <v>0.0595221</v>
      </c>
      <c r="E32" s="50">
        <v>0.05461308</v>
      </c>
      <c r="F32" s="50">
        <v>0.02774912</v>
      </c>
      <c r="G32" s="50">
        <v>0.04996119</v>
      </c>
    </row>
    <row r="33" spans="1:7" ht="12.75">
      <c r="A33" t="s">
        <v>41</v>
      </c>
      <c r="B33" s="50">
        <v>0.1248781</v>
      </c>
      <c r="C33" s="50">
        <v>0.08733337</v>
      </c>
      <c r="D33" s="50">
        <v>0.1181951</v>
      </c>
      <c r="E33" s="50">
        <v>0.09455023</v>
      </c>
      <c r="F33" s="50">
        <v>0.07743512</v>
      </c>
      <c r="G33" s="50">
        <v>0.1006113</v>
      </c>
    </row>
    <row r="34" spans="1:7" ht="12.75">
      <c r="A34" t="s">
        <v>42</v>
      </c>
      <c r="B34" s="50">
        <v>0.003719389</v>
      </c>
      <c r="C34" s="50">
        <v>0.01257887</v>
      </c>
      <c r="D34" s="50">
        <v>0.001615602</v>
      </c>
      <c r="E34" s="50">
        <v>-0.009084256</v>
      </c>
      <c r="F34" s="50">
        <v>-0.05100231</v>
      </c>
      <c r="G34" s="50">
        <v>-0.004989653</v>
      </c>
    </row>
    <row r="35" spans="1:7" ht="12.75">
      <c r="A35" t="s">
        <v>43</v>
      </c>
      <c r="B35" s="50">
        <v>-0.005597765</v>
      </c>
      <c r="C35" s="50">
        <v>-0.001808437</v>
      </c>
      <c r="D35" s="50">
        <v>-0.006059268</v>
      </c>
      <c r="E35" s="50">
        <v>0.00436157</v>
      </c>
      <c r="F35" s="50">
        <v>-0.001373964</v>
      </c>
      <c r="G35" s="50">
        <v>-0.00183711</v>
      </c>
    </row>
    <row r="36" spans="1:6" ht="12.75">
      <c r="A36" t="s">
        <v>44</v>
      </c>
      <c r="B36" s="50">
        <v>23.56262</v>
      </c>
      <c r="C36" s="50">
        <v>23.56873</v>
      </c>
      <c r="D36" s="50">
        <v>23.58093</v>
      </c>
      <c r="E36" s="50">
        <v>23.58704</v>
      </c>
      <c r="F36" s="50">
        <v>23.6023</v>
      </c>
    </row>
    <row r="37" spans="1:6" ht="12.75">
      <c r="A37" t="s">
        <v>45</v>
      </c>
      <c r="B37" s="50">
        <v>-0.2863566</v>
      </c>
      <c r="C37" s="50">
        <v>-0.2629598</v>
      </c>
      <c r="D37" s="50">
        <v>-0.2471924</v>
      </c>
      <c r="E37" s="50">
        <v>-0.2227783</v>
      </c>
      <c r="F37" s="50">
        <v>-0.2136231</v>
      </c>
    </row>
    <row r="38" spans="1:7" ht="12.75">
      <c r="A38" t="s">
        <v>55</v>
      </c>
      <c r="B38" s="50">
        <v>-4.045428E-05</v>
      </c>
      <c r="C38" s="50">
        <v>-4.279236E-05</v>
      </c>
      <c r="D38" s="50">
        <v>-1.077257E-05</v>
      </c>
      <c r="E38" s="50">
        <v>7.083227E-05</v>
      </c>
      <c r="F38" s="50">
        <v>1.277024E-05</v>
      </c>
      <c r="G38" s="50">
        <v>0.0002460825</v>
      </c>
    </row>
    <row r="39" spans="1:7" ht="12.75">
      <c r="A39" t="s">
        <v>56</v>
      </c>
      <c r="B39" s="50">
        <v>6.350974E-05</v>
      </c>
      <c r="C39" s="50">
        <v>-6.606149E-05</v>
      </c>
      <c r="D39" s="50">
        <v>5.231944E-05</v>
      </c>
      <c r="E39" s="50">
        <v>-3.030905E-05</v>
      </c>
      <c r="F39" s="50">
        <v>1.006441E-05</v>
      </c>
      <c r="G39" s="50">
        <v>0.001084641</v>
      </c>
    </row>
    <row r="40" spans="2:7" ht="12.75">
      <c r="B40" t="s">
        <v>46</v>
      </c>
      <c r="C40">
        <v>-0.003761</v>
      </c>
      <c r="D40" t="s">
        <v>47</v>
      </c>
      <c r="E40">
        <v>3.11615</v>
      </c>
      <c r="F40" t="s">
        <v>48</v>
      </c>
      <c r="G40">
        <v>55.116436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-4.045428104889439E-05</v>
      </c>
      <c r="C50">
        <f>-0.017/(C7*C7+C22*C22)*(C21*C22+C6*C7)</f>
        <v>-4.279236166038601E-05</v>
      </c>
      <c r="D50">
        <f>-0.017/(D7*D7+D22*D22)*(D21*D22+D6*D7)</f>
        <v>-1.0772570105654892E-05</v>
      </c>
      <c r="E50">
        <f>-0.017/(E7*E7+E22*E22)*(E21*E22+E6*E7)</f>
        <v>7.08322742224579E-05</v>
      </c>
      <c r="F50">
        <f>-0.017/(F7*F7+F22*F22)*(F21*F22+F6*F7)</f>
        <v>1.2770243212322753E-05</v>
      </c>
      <c r="G50">
        <f>(B50*B$4+C50*C$4+D50*D$4+E50*E$4+F50*F$4)/SUM(B$4:F$4)</f>
        <v>1.3589443376715006E-09</v>
      </c>
    </row>
    <row r="51" spans="1:7" ht="12.75">
      <c r="A51" t="s">
        <v>59</v>
      </c>
      <c r="B51">
        <f>-0.017/(B7*B7+B22*B22)*(B21*B7-B6*B22)</f>
        <v>6.350973958813874E-05</v>
      </c>
      <c r="C51">
        <f>-0.017/(C7*C7+C22*C22)*(C21*C7-C6*C22)</f>
        <v>-6.60614921299233E-05</v>
      </c>
      <c r="D51">
        <f>-0.017/(D7*D7+D22*D22)*(D21*D7-D6*D22)</f>
        <v>5.231944516791243E-05</v>
      </c>
      <c r="E51">
        <f>-0.017/(E7*E7+E22*E22)*(E21*E7-E6*E22)</f>
        <v>-3.030905410030739E-05</v>
      </c>
      <c r="F51">
        <f>-0.017/(F7*F7+F22*F22)*(F21*F7-F6*F22)</f>
        <v>1.0064414128131807E-05</v>
      </c>
      <c r="G51">
        <f>(B51*B$4+C51*C$4+D51*D$4+E51*E$4+F51*F$4)/SUM(B$4:F$4)</f>
        <v>-6.917788517480327E-08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9999.97513141719</v>
      </c>
      <c r="C62">
        <f>C7+(2/0.017)*(C8*C50-C23*C51)</f>
        <v>9999.991384615745</v>
      </c>
      <c r="D62">
        <f>D7+(2/0.017)*(D8*D50-D23*D51)</f>
        <v>9999.985054001585</v>
      </c>
      <c r="E62">
        <f>E7+(2/0.017)*(E8*E50-E23*E51)</f>
        <v>10000.022452571273</v>
      </c>
      <c r="F62">
        <f>F7+(2/0.017)*(F8*F50-F23*F51)</f>
        <v>9999.979626994455</v>
      </c>
    </row>
    <row r="63" spans="1:6" ht="12.75">
      <c r="A63" t="s">
        <v>67</v>
      </c>
      <c r="B63">
        <f>B8+(3/0.017)*(B9*B50-B24*B51)</f>
        <v>-0.9079987322664775</v>
      </c>
      <c r="C63">
        <f>C8+(3/0.017)*(C9*C50-C24*C51)</f>
        <v>2.1722682011424403</v>
      </c>
      <c r="D63">
        <f>D8+(3/0.017)*(D9*D50-D24*D51)</f>
        <v>4.2004826165935825</v>
      </c>
      <c r="E63">
        <f>E8+(3/0.017)*(E9*E50-E24*E51)</f>
        <v>2.690051157245181</v>
      </c>
      <c r="F63">
        <f>F8+(3/0.017)*(F9*F50-F24*F51)</f>
        <v>-7.192615747861337</v>
      </c>
    </row>
    <row r="64" spans="1:6" ht="12.75">
      <c r="A64" t="s">
        <v>68</v>
      </c>
      <c r="B64">
        <f>B9+(4/0.017)*(B10*B50-B25*B51)</f>
        <v>0.5949581817913457</v>
      </c>
      <c r="C64">
        <f>C9+(4/0.017)*(C10*C50-C25*C51)</f>
        <v>0.4404364458473049</v>
      </c>
      <c r="D64">
        <f>D9+(4/0.017)*(D10*D50-D25*D51)</f>
        <v>0.606754598292902</v>
      </c>
      <c r="E64">
        <f>E9+(4/0.017)*(E10*E50-E25*E51)</f>
        <v>0.206246381154546</v>
      </c>
      <c r="F64">
        <f>F9+(4/0.017)*(F10*F50-F25*F51)</f>
        <v>-1.3566500907880235</v>
      </c>
    </row>
    <row r="65" spans="1:6" ht="12.75">
      <c r="A65" t="s">
        <v>69</v>
      </c>
      <c r="B65">
        <f>B10+(5/0.017)*(B11*B50-B26*B51)</f>
        <v>0.5307919913510417</v>
      </c>
      <c r="C65">
        <f>C10+(5/0.017)*(C11*C50-C26*C51)</f>
        <v>0.21853409112029037</v>
      </c>
      <c r="D65">
        <f>D10+(5/0.017)*(D11*D50-D26*D51)</f>
        <v>-0.8505699600295921</v>
      </c>
      <c r="E65">
        <f>E10+(5/0.017)*(E11*E50-E26*E51)</f>
        <v>-0.23598411403787417</v>
      </c>
      <c r="F65">
        <f>F10+(5/0.017)*(F11*F50-F26*F51)</f>
        <v>0.044243977721110245</v>
      </c>
    </row>
    <row r="66" spans="1:6" ht="12.75">
      <c r="A66" t="s">
        <v>70</v>
      </c>
      <c r="B66">
        <f>B11+(6/0.017)*(B12*B50-B27*B51)</f>
        <v>6.1079545449828885</v>
      </c>
      <c r="C66">
        <f>C11+(6/0.017)*(C12*C50-C27*C51)</f>
        <v>5.688385196051451</v>
      </c>
      <c r="D66">
        <f>D11+(6/0.017)*(D12*D50-D27*D51)</f>
        <v>6.313594549215465</v>
      </c>
      <c r="E66">
        <f>E11+(6/0.017)*(E12*E50-E27*E51)</f>
        <v>4.898934963683846</v>
      </c>
      <c r="F66">
        <f>F11+(6/0.017)*(F12*F50-F27*F51)</f>
        <v>15.799537796905613</v>
      </c>
    </row>
    <row r="67" spans="1:6" ht="12.75">
      <c r="A67" t="s">
        <v>71</v>
      </c>
      <c r="B67">
        <f>B12+(7/0.017)*(B13*B50-B28*B51)</f>
        <v>0.1491009729683479</v>
      </c>
      <c r="C67">
        <f>C12+(7/0.017)*(C13*C50-C28*C51)</f>
        <v>0.29157465360315277</v>
      </c>
      <c r="D67">
        <f>D12+(7/0.017)*(D13*D50-D28*D51)</f>
        <v>0.04776380645327073</v>
      </c>
      <c r="E67">
        <f>E12+(7/0.017)*(E13*E50-E28*E51)</f>
        <v>0.04427674251216708</v>
      </c>
      <c r="F67">
        <f>F12+(7/0.017)*(F13*F50-F28*F51)</f>
        <v>-0.36779007814430187</v>
      </c>
    </row>
    <row r="68" spans="1:6" ht="12.75">
      <c r="A68" t="s">
        <v>72</v>
      </c>
      <c r="B68">
        <f>B13+(8/0.017)*(B14*B50-B29*B51)</f>
        <v>-0.05879203084537782</v>
      </c>
      <c r="C68">
        <f>C13+(8/0.017)*(C14*C50-C29*C51)</f>
        <v>-0.031203601392394524</v>
      </c>
      <c r="D68">
        <f>D13+(8/0.017)*(D14*D50-D29*D51)</f>
        <v>0.024489352082871858</v>
      </c>
      <c r="E68">
        <f>E13+(8/0.017)*(E14*E50-E29*E51)</f>
        <v>0.08706130143678159</v>
      </c>
      <c r="F68">
        <f>F13+(8/0.017)*(F14*F50-F29*F51)</f>
        <v>-0.2843372317396903</v>
      </c>
    </row>
    <row r="69" spans="1:6" ht="12.75">
      <c r="A69" t="s">
        <v>73</v>
      </c>
      <c r="B69">
        <f>B14+(9/0.017)*(B15*B50-B30*B51)</f>
        <v>-0.002997311068609869</v>
      </c>
      <c r="C69">
        <f>C14+(9/0.017)*(C15*C50-C30*C51)</f>
        <v>-0.03256398611588267</v>
      </c>
      <c r="D69">
        <f>D14+(9/0.017)*(D15*D50-D30*D51)</f>
        <v>-0.07130201678881658</v>
      </c>
      <c r="E69">
        <f>E14+(9/0.017)*(E15*E50-E30*E51)</f>
        <v>0.053130297710106585</v>
      </c>
      <c r="F69">
        <f>F14+(9/0.017)*(F15*F50-F30*F51)</f>
        <v>0.08520073220345702</v>
      </c>
    </row>
    <row r="70" spans="1:6" ht="12.75">
      <c r="A70" t="s">
        <v>74</v>
      </c>
      <c r="B70">
        <f>B15+(10/0.017)*(B16*B50-B31*B51)</f>
        <v>-0.25230479576405024</v>
      </c>
      <c r="C70">
        <f>C15+(10/0.017)*(C16*C50-C31*C51)</f>
        <v>0.013222270647240833</v>
      </c>
      <c r="D70">
        <f>D15+(10/0.017)*(D16*D50-D31*D51)</f>
        <v>0.06358072994086991</v>
      </c>
      <c r="E70">
        <f>E15+(10/0.017)*(E16*E50-E31*E51)</f>
        <v>-0.0576114012380238</v>
      </c>
      <c r="F70">
        <f>F15+(10/0.017)*(F16*F50-F31*F51)</f>
        <v>-0.3502364908364105</v>
      </c>
    </row>
    <row r="71" spans="1:6" ht="12.75">
      <c r="A71" t="s">
        <v>75</v>
      </c>
      <c r="B71">
        <f>B16+(11/0.017)*(B17*B50-B32*B51)</f>
        <v>0.0476584809784561</v>
      </c>
      <c r="C71">
        <f>C16+(11/0.017)*(C17*C50-C32*C51)</f>
        <v>0.009418720313530674</v>
      </c>
      <c r="D71">
        <f>D16+(11/0.017)*(D17*D50-D32*D51)</f>
        <v>-0.042846593828150245</v>
      </c>
      <c r="E71">
        <f>E16+(11/0.017)*(E17*E50-E32*E51)</f>
        <v>-0.04513253378556202</v>
      </c>
      <c r="F71">
        <f>F16+(11/0.017)*(F17*F50-F32*F51)</f>
        <v>-0.025956110650609324</v>
      </c>
    </row>
    <row r="72" spans="1:6" ht="12.75">
      <c r="A72" t="s">
        <v>76</v>
      </c>
      <c r="B72">
        <f>B17+(12/0.017)*(B18*B50-B33*B51)</f>
        <v>-0.058135278998837164</v>
      </c>
      <c r="C72">
        <f>C17+(12/0.017)*(C18*C50-C33*C51)</f>
        <v>-0.047792447998014416</v>
      </c>
      <c r="D72">
        <f>D17+(12/0.017)*(D18*D50-D33*D51)</f>
        <v>-0.05590601913912819</v>
      </c>
      <c r="E72">
        <f>E17+(12/0.017)*(E18*E50-E33*E51)</f>
        <v>-0.04389831713841616</v>
      </c>
      <c r="F72">
        <f>F17+(12/0.017)*(F18*F50-F33*F51)</f>
        <v>-0.05346303702231729</v>
      </c>
    </row>
    <row r="73" spans="1:6" ht="12.75">
      <c r="A73" t="s">
        <v>77</v>
      </c>
      <c r="B73">
        <f>B18+(13/0.017)*(B19*B50-B34*B51)</f>
        <v>0.01779486827606036</v>
      </c>
      <c r="C73">
        <f>C18+(13/0.017)*(C19*C50-C34*C51)</f>
        <v>0.025747134913346067</v>
      </c>
      <c r="D73">
        <f>D18+(13/0.017)*(D19*D50-D34*D51)</f>
        <v>0.03696028703786757</v>
      </c>
      <c r="E73">
        <f>E18+(13/0.017)*(E19*E50-E34*E51)</f>
        <v>0.01893351097254711</v>
      </c>
      <c r="F73">
        <f>F18+(13/0.017)*(F19*F50-F34*F51)</f>
        <v>-0.033888161022201144</v>
      </c>
    </row>
    <row r="74" spans="1:6" ht="12.75">
      <c r="A74" t="s">
        <v>78</v>
      </c>
      <c r="B74">
        <f>B19+(14/0.017)*(B20*B50-B35*B51)</f>
        <v>-0.19160373936852937</v>
      </c>
      <c r="C74">
        <f>C19+(14/0.017)*(C20*C50-C35*C51)</f>
        <v>-0.16809741790955926</v>
      </c>
      <c r="D74">
        <f>D19+(14/0.017)*(D20*D50-D35*D51)</f>
        <v>-0.18355501548791311</v>
      </c>
      <c r="E74">
        <f>E19+(14/0.017)*(E20*E50-E35*E51)</f>
        <v>-0.16457692358424783</v>
      </c>
      <c r="F74">
        <f>F19+(14/0.017)*(F20*F50-F35*F51)</f>
        <v>-0.13709404675643366</v>
      </c>
    </row>
    <row r="75" spans="1:6" ht="12.75">
      <c r="A75" t="s">
        <v>79</v>
      </c>
      <c r="B75" s="50">
        <f>B20</f>
        <v>-0.002169741</v>
      </c>
      <c r="C75" s="50">
        <f>C20</f>
        <v>0.001550263</v>
      </c>
      <c r="D75" s="50">
        <f>D20</f>
        <v>0.004834427</v>
      </c>
      <c r="E75" s="50">
        <f>E20</f>
        <v>0.00270021</v>
      </c>
      <c r="F75" s="50">
        <f>F20</f>
        <v>0.001660731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-63.23601188519087</v>
      </c>
      <c r="C82">
        <f>C22+(2/0.017)*(C8*C51+C23*C50)</f>
        <v>-8.011397150349454</v>
      </c>
      <c r="D82">
        <f>D22+(2/0.017)*(D8*D51+D23*D50)</f>
        <v>29.36730117963431</v>
      </c>
      <c r="E82">
        <f>E22+(2/0.017)*(E8*E51+E23*E50)</f>
        <v>8.234117423723772</v>
      </c>
      <c r="F82">
        <f>F22+(2/0.017)*(F8*F51+F23*F50)</f>
        <v>17.492397890113477</v>
      </c>
    </row>
    <row r="83" spans="1:6" ht="12.75">
      <c r="A83" t="s">
        <v>82</v>
      </c>
      <c r="B83">
        <f>B23+(3/0.017)*(B9*B51+B24*B50)</f>
        <v>3.936366046587231</v>
      </c>
      <c r="C83">
        <f>C23+(3/0.017)*(C9*C51+C24*C50)</f>
        <v>0.23238802938287317</v>
      </c>
      <c r="D83">
        <f>D23+(3/0.017)*(D9*D51+D24*D50)</f>
        <v>1.554540267430962</v>
      </c>
      <c r="E83">
        <f>E23+(3/0.017)*(E9*E51+E24*E50)</f>
        <v>0.1280360827701221</v>
      </c>
      <c r="F83">
        <f>F23+(3/0.017)*(F9*F51+F24*F50)</f>
        <v>8.086097950188455</v>
      </c>
    </row>
    <row r="84" spans="1:6" ht="12.75">
      <c r="A84" t="s">
        <v>83</v>
      </c>
      <c r="B84">
        <f>B24+(4/0.017)*(B10*B51+B25*B50)</f>
        <v>-1.7891721723001095</v>
      </c>
      <c r="C84">
        <f>C24+(4/0.017)*(C10*C51+C25*C50)</f>
        <v>4.180115611704243</v>
      </c>
      <c r="D84">
        <f>D24+(4/0.017)*(D10*D51+D25*D50)</f>
        <v>3.705064525839057</v>
      </c>
      <c r="E84">
        <f>E24+(4/0.017)*(E10*E51+E25*E50)</f>
        <v>4.518292418486592</v>
      </c>
      <c r="F84">
        <f>F24+(4/0.017)*(F10*F51+F25*F50)</f>
        <v>1.0545771925908145</v>
      </c>
    </row>
    <row r="85" spans="1:6" ht="12.75">
      <c r="A85" t="s">
        <v>84</v>
      </c>
      <c r="B85">
        <f>B25+(5/0.017)*(B11*B51+B26*B50)</f>
        <v>1.2200594746343743</v>
      </c>
      <c r="C85">
        <f>C25+(5/0.017)*(C11*C51+C26*C50)</f>
        <v>0.09731778342190686</v>
      </c>
      <c r="D85">
        <f>D25+(5/0.017)*(D11*D51+D26*D50)</f>
        <v>0.28520862219728454</v>
      </c>
      <c r="E85">
        <f>E25+(5/0.017)*(E11*E51+E26*E50)</f>
        <v>-0.10348793505123936</v>
      </c>
      <c r="F85">
        <f>F25+(5/0.017)*(F11*F51+F26*F50)</f>
        <v>-0.6447661594033931</v>
      </c>
    </row>
    <row r="86" spans="1:6" ht="12.75">
      <c r="A86" t="s">
        <v>85</v>
      </c>
      <c r="B86">
        <f>B26+(6/0.017)*(B12*B51+B27*B50)</f>
        <v>0.24889669881250484</v>
      </c>
      <c r="C86">
        <f>C26+(6/0.017)*(C12*C51+C27*C50)</f>
        <v>0.4697477296773625</v>
      </c>
      <c r="D86">
        <f>D26+(6/0.017)*(D12*D51+D27*D50)</f>
        <v>1.0240746009951986</v>
      </c>
      <c r="E86">
        <f>E26+(6/0.017)*(E12*E51+E27*E50)</f>
        <v>0.3980238437572114</v>
      </c>
      <c r="F86">
        <f>F26+(6/0.017)*(F12*F51+F27*F50)</f>
        <v>1.8937524369613743</v>
      </c>
    </row>
    <row r="87" spans="1:6" ht="12.75">
      <c r="A87" t="s">
        <v>86</v>
      </c>
      <c r="B87">
        <f>B27+(7/0.017)*(B13*B51+B28*B50)</f>
        <v>0.07875902322786472</v>
      </c>
      <c r="C87">
        <f>C27+(7/0.017)*(C13*C51+C28*C50)</f>
        <v>-0.1582889803375531</v>
      </c>
      <c r="D87">
        <f>D27+(7/0.017)*(D13*D51+D28*D50)</f>
        <v>0.11253098264221649</v>
      </c>
      <c r="E87">
        <f>E27+(7/0.017)*(E13*E51+E28*E50)</f>
        <v>-0.2824446666789353</v>
      </c>
      <c r="F87">
        <f>F27+(7/0.017)*(F13*F51+F28*F50)</f>
        <v>0.5165320270092834</v>
      </c>
    </row>
    <row r="88" spans="1:6" ht="12.75">
      <c r="A88" t="s">
        <v>87</v>
      </c>
      <c r="B88">
        <f>B28+(8/0.017)*(B14*B51+B29*B50)</f>
        <v>-0.2570337160122995</v>
      </c>
      <c r="C88">
        <f>C28+(8/0.017)*(C14*C51+C29*C50)</f>
        <v>0.4281348352277237</v>
      </c>
      <c r="D88">
        <f>D28+(8/0.017)*(D14*D51+D29*D50)</f>
        <v>0.42180672032491145</v>
      </c>
      <c r="E88">
        <f>E28+(8/0.017)*(E14*E51+E29*E50)</f>
        <v>0.5819584480985371</v>
      </c>
      <c r="F88">
        <f>F28+(8/0.017)*(F14*F51+F29*F50)</f>
        <v>0.20666367172497974</v>
      </c>
    </row>
    <row r="89" spans="1:6" ht="12.75">
      <c r="A89" t="s">
        <v>88</v>
      </c>
      <c r="B89">
        <f>B29+(9/0.017)*(B15*B51+B30*B50)</f>
        <v>0.12571968260909444</v>
      </c>
      <c r="C89">
        <f>C29+(9/0.017)*(C15*C51+C30*C50)</f>
        <v>0.08835026027740517</v>
      </c>
      <c r="D89">
        <f>D29+(9/0.017)*(D15*D51+D30*D50)</f>
        <v>0.033599388552971836</v>
      </c>
      <c r="E89">
        <f>E29+(9/0.017)*(E15*E51+E30*E50)</f>
        <v>0.13124532548429088</v>
      </c>
      <c r="F89">
        <f>F29+(9/0.017)*(F15*F51+F30*F50)</f>
        <v>-0.05586917456645307</v>
      </c>
    </row>
    <row r="90" spans="1:6" ht="12.75">
      <c r="A90" t="s">
        <v>89</v>
      </c>
      <c r="B90">
        <f>B30+(10/0.017)*(B16*B51+B31*B50)</f>
        <v>0.10641040399541057</v>
      </c>
      <c r="C90">
        <f>C30+(10/0.017)*(C16*C51+C31*C50)</f>
        <v>0.1437076667196723</v>
      </c>
      <c r="D90">
        <f>D30+(10/0.017)*(D16*D51+D31*D50)</f>
        <v>0.15998247376813993</v>
      </c>
      <c r="E90">
        <f>E30+(10/0.017)*(E16*E51+E31*E50)</f>
        <v>-0.028423196153003434</v>
      </c>
      <c r="F90">
        <f>F30+(10/0.017)*(F16*F51+F31*F50)</f>
        <v>0.12437829933375373</v>
      </c>
    </row>
    <row r="91" spans="1:6" ht="12.75">
      <c r="A91" t="s">
        <v>90</v>
      </c>
      <c r="B91">
        <f>B31+(11/0.017)*(B17*B51+B32*B50)</f>
        <v>0.0002540218099739266</v>
      </c>
      <c r="C91">
        <f>C31+(11/0.017)*(C17*C51+C32*C50)</f>
        <v>-0.015779190342968576</v>
      </c>
      <c r="D91">
        <f>D31+(11/0.017)*(D17*D51+D32*D50)</f>
        <v>-0.04247221999350121</v>
      </c>
      <c r="E91">
        <f>E31+(11/0.017)*(E17*E51+E32*E50)</f>
        <v>-0.00458306701541366</v>
      </c>
      <c r="F91">
        <f>F31+(11/0.017)*(F17*F51+F32*F50)</f>
        <v>0.031732354417320016</v>
      </c>
    </row>
    <row r="92" spans="1:6" ht="12.75">
      <c r="A92" t="s">
        <v>91</v>
      </c>
      <c r="B92">
        <f>B32+(12/0.017)*(B18*B51+B33*B50)</f>
        <v>0.02390697154201042</v>
      </c>
      <c r="C92">
        <f>C32+(12/0.017)*(C18*C51+C33*C50)</f>
        <v>0.05831310217412375</v>
      </c>
      <c r="D92">
        <f>D32+(12/0.017)*(D18*D51+D33*D50)</f>
        <v>0.05993479580191497</v>
      </c>
      <c r="E92">
        <f>E32+(12/0.017)*(E18*E51+E33*E50)</f>
        <v>0.05873991074960597</v>
      </c>
      <c r="F92">
        <f>F32+(12/0.017)*(F18*F51+F33*F50)</f>
        <v>0.028213115677536833</v>
      </c>
    </row>
    <row r="93" spans="1:6" ht="12.75">
      <c r="A93" t="s">
        <v>92</v>
      </c>
      <c r="B93">
        <f>B33+(13/0.017)*(B19*B51+B34*B50)</f>
        <v>0.11543982951971839</v>
      </c>
      <c r="C93">
        <f>C33+(13/0.017)*(C19*C51+C34*C50)</f>
        <v>0.09540589443288788</v>
      </c>
      <c r="D93">
        <f>D33+(13/0.017)*(D19*D51+D34*D50)</f>
        <v>0.11082921125852851</v>
      </c>
      <c r="E93">
        <f>E33+(13/0.017)*(E19*E51+E34*E50)</f>
        <v>0.0978788310478685</v>
      </c>
      <c r="F93">
        <f>F33+(13/0.017)*(F19*F51+F34*F50)</f>
        <v>0.07588171669312771</v>
      </c>
    </row>
    <row r="94" spans="1:6" ht="12.75">
      <c r="A94" t="s">
        <v>93</v>
      </c>
      <c r="B94">
        <f>B34+(14/0.017)*(B20*B51+B35*B50)</f>
        <v>0.0037923980716121995</v>
      </c>
      <c r="C94">
        <f>C34+(14/0.017)*(C20*C51+C35*C50)</f>
        <v>0.012558260849669588</v>
      </c>
      <c r="D94">
        <f>D34+(14/0.017)*(D20*D51+D35*D50)</f>
        <v>0.0018776559992524809</v>
      </c>
      <c r="E94">
        <f>E34+(14/0.017)*(E20*E51+E35*E50)</f>
        <v>-0.008897233202452027</v>
      </c>
      <c r="F94">
        <f>F34+(14/0.017)*(F20*F51+F35*F50)</f>
        <v>-0.05100299482227516</v>
      </c>
    </row>
    <row r="95" spans="1:6" ht="12.75">
      <c r="A95" t="s">
        <v>94</v>
      </c>
      <c r="B95" s="50">
        <f>B35</f>
        <v>-0.005597765</v>
      </c>
      <c r="C95" s="50">
        <f>C35</f>
        <v>-0.001808437</v>
      </c>
      <c r="D95" s="50">
        <f>D35</f>
        <v>-0.006059268</v>
      </c>
      <c r="E95" s="50">
        <f>E35</f>
        <v>0.00436157</v>
      </c>
      <c r="F95" s="50">
        <f>F35</f>
        <v>-0.001373964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-0.9080009903362596</v>
      </c>
      <c r="C103">
        <f>C63*10000/C62</f>
        <v>2.1722700726365787</v>
      </c>
      <c r="D103">
        <f>D63*10000/D62</f>
        <v>4.200488894643619</v>
      </c>
      <c r="E103">
        <f>E63*10000/E62</f>
        <v>2.690045117402208</v>
      </c>
      <c r="F103">
        <f>F63*10000/F62</f>
        <v>-7.192630401411242</v>
      </c>
      <c r="G103">
        <f>AVERAGE(C103:E103)</f>
        <v>3.020934694894135</v>
      </c>
      <c r="H103">
        <f>STDEV(C103:E103)</f>
        <v>1.0538186902192894</v>
      </c>
      <c r="I103">
        <f>(B103*B4+C103*C4+D103*D4+E103*E4+F103*F4)/SUM(B4:F4)</f>
        <v>1.0914389916401455</v>
      </c>
      <c r="K103">
        <f>(LN(H103)+LN(H123))/2-LN(K114*K115^3)</f>
        <v>-3.966931375371829</v>
      </c>
    </row>
    <row r="104" spans="1:11" ht="12.75">
      <c r="A104" t="s">
        <v>68</v>
      </c>
      <c r="B104">
        <f>B64*10000/B62</f>
        <v>0.5949596613717065</v>
      </c>
      <c r="C104">
        <f>C64*10000/C62</f>
        <v>0.4404368253005539</v>
      </c>
      <c r="D104">
        <f>D64*10000/D62</f>
        <v>0.6067555051495839</v>
      </c>
      <c r="E104">
        <f>E64*10000/E62</f>
        <v>0.20624591807942846</v>
      </c>
      <c r="F104">
        <f>F64*10000/F62</f>
        <v>-1.3566528546976366</v>
      </c>
      <c r="G104">
        <f>AVERAGE(C104:E104)</f>
        <v>0.4178127495098554</v>
      </c>
      <c r="H104">
        <f>STDEV(C104:E104)</f>
        <v>0.20121100600567066</v>
      </c>
      <c r="I104">
        <f>(B104*B4+C104*C4+D104*D4+E104*E4+F104*F4)/SUM(B4:F4)</f>
        <v>0.2071394426535637</v>
      </c>
      <c r="K104">
        <f>(LN(H104)+LN(H124))/2-LN(K114*K115^4)</f>
        <v>-4.536543331034089</v>
      </c>
    </row>
    <row r="105" spans="1:11" ht="12.75">
      <c r="A105" t="s">
        <v>69</v>
      </c>
      <c r="B105">
        <f>B65*10000/B62</f>
        <v>0.5307933113587836</v>
      </c>
      <c r="C105">
        <f>C65*10000/C62</f>
        <v>0.2185342793959694</v>
      </c>
      <c r="D105">
        <f>D65*10000/D62</f>
        <v>-0.8505712312932195</v>
      </c>
      <c r="E105">
        <f>E65*10000/E62</f>
        <v>-0.23598358419404986</v>
      </c>
      <c r="F105">
        <f>F65*10000/F62</f>
        <v>0.04424406785957423</v>
      </c>
      <c r="G105">
        <f>AVERAGE(C105:E105)</f>
        <v>-0.2893401786971</v>
      </c>
      <c r="H105">
        <f>STDEV(C105:E105)</f>
        <v>0.5365462169088698</v>
      </c>
      <c r="I105">
        <f>(B105*B4+C105*C4+D105*D4+E105*E4+F105*F4)/SUM(B4:F4)</f>
        <v>-0.12602368434305544</v>
      </c>
      <c r="K105">
        <f>(LN(H105)+LN(H125))/2-LN(K114*K115^5)</f>
        <v>-3.8261856106079013</v>
      </c>
    </row>
    <row r="106" spans="1:11" ht="12.75">
      <c r="A106" t="s">
        <v>70</v>
      </c>
      <c r="B106">
        <f>B66*10000/B62</f>
        <v>6.107969734638003</v>
      </c>
      <c r="C106">
        <f>C66*10000/C62</f>
        <v>5.6883900968180985</v>
      </c>
      <c r="D106">
        <f>D66*10000/D62</f>
        <v>6.313603985526981</v>
      </c>
      <c r="E106">
        <f>E66*10000/E62</f>
        <v>4.8989239643398985</v>
      </c>
      <c r="F106">
        <f>F66*10000/F62</f>
        <v>15.799569985378307</v>
      </c>
      <c r="G106">
        <f>AVERAGE(C106:E106)</f>
        <v>5.6336393488949925</v>
      </c>
      <c r="H106">
        <f>STDEV(C106:E106)</f>
        <v>0.7089274461361088</v>
      </c>
      <c r="I106">
        <f>(B106*B4+C106*C4+D106*D4+E106*E4+F106*F4)/SUM(B4:F4)</f>
        <v>7.055991112073218</v>
      </c>
      <c r="K106">
        <f>(LN(H106)+LN(H126))/2-LN(K114*K115^6)</f>
        <v>-2.812166918727104</v>
      </c>
    </row>
    <row r="107" spans="1:11" ht="12.75">
      <c r="A107" t="s">
        <v>71</v>
      </c>
      <c r="B107">
        <f>B67*10000/B62</f>
        <v>0.14910134376225934</v>
      </c>
      <c r="C107">
        <f>C67*10000/C62</f>
        <v>0.2915749048061372</v>
      </c>
      <c r="D107">
        <f>D67*10000/D62</f>
        <v>0.04776387784115498</v>
      </c>
      <c r="E107">
        <f>E67*10000/E62</f>
        <v>0.044276643099718585</v>
      </c>
      <c r="F107">
        <f>F67*10000/F62</f>
        <v>-0.3677908274447586</v>
      </c>
      <c r="G107">
        <f>AVERAGE(C107:E107)</f>
        <v>0.1278718085823369</v>
      </c>
      <c r="H107">
        <f>STDEV(C107:E107)</f>
        <v>0.14178176182598232</v>
      </c>
      <c r="I107">
        <f>(B107*B4+C107*C4+D107*D4+E107*E4+F107*F4)/SUM(B4:F4)</f>
        <v>0.06494650895803016</v>
      </c>
      <c r="K107">
        <f>(LN(H107)+LN(H127))/2-LN(K114*K115^7)</f>
        <v>-3.289837826144371</v>
      </c>
    </row>
    <row r="108" spans="1:9" ht="12.75">
      <c r="A108" t="s">
        <v>72</v>
      </c>
      <c r="B108">
        <f>B68*10000/B62</f>
        <v>-0.058792177053190176</v>
      </c>
      <c r="C108">
        <f>C68*10000/C62</f>
        <v>-0.0312036282755193</v>
      </c>
      <c r="D108">
        <f>D68*10000/D62</f>
        <v>0.024489388684708305</v>
      </c>
      <c r="E108">
        <f>E68*10000/E62</f>
        <v>0.08706110596221292</v>
      </c>
      <c r="F108">
        <f>F68*10000/F62</f>
        <v>-0.28433781102127037</v>
      </c>
      <c r="G108">
        <f>AVERAGE(C108:E108)</f>
        <v>0.026782288790467308</v>
      </c>
      <c r="H108">
        <f>STDEV(C108:E108)</f>
        <v>0.059165698544440426</v>
      </c>
      <c r="I108">
        <f>(B108*B4+C108*C4+D108*D4+E108*E4+F108*F4)/SUM(B4:F4)</f>
        <v>-0.027042287504463473</v>
      </c>
    </row>
    <row r="109" spans="1:9" ht="12.75">
      <c r="A109" t="s">
        <v>73</v>
      </c>
      <c r="B109">
        <f>B69*10000/B62</f>
        <v>-0.0029973185225162574</v>
      </c>
      <c r="C109">
        <f>C69*10000/C62</f>
        <v>-0.03256401417103217</v>
      </c>
      <c r="D109">
        <f>D69*10000/D62</f>
        <v>-0.07130212335695885</v>
      </c>
      <c r="E109">
        <f>E69*10000/E62</f>
        <v>0.05313017841919481</v>
      </c>
      <c r="F109">
        <f>F69*10000/F62</f>
        <v>0.08520090578330962</v>
      </c>
      <c r="G109">
        <f>AVERAGE(C109:E109)</f>
        <v>-0.016911986369598734</v>
      </c>
      <c r="H109">
        <f>STDEV(C109:E109)</f>
        <v>0.06367565399782382</v>
      </c>
      <c r="I109">
        <f>(B109*B4+C109*C4+D109*D4+E109*E4+F109*F4)/SUM(B4:F4)</f>
        <v>-0.0012865586474025035</v>
      </c>
    </row>
    <row r="110" spans="1:11" ht="12.75">
      <c r="A110" t="s">
        <v>74</v>
      </c>
      <c r="B110">
        <f>B70*10000/B62</f>
        <v>-0.25230542321188126</v>
      </c>
      <c r="C110">
        <f>C70*10000/C62</f>
        <v>0.013222282038744882</v>
      </c>
      <c r="D110">
        <f>D70*10000/D62</f>
        <v>0.06358082496876083</v>
      </c>
      <c r="E110">
        <f>E70*10000/E62</f>
        <v>-0.05761127188590499</v>
      </c>
      <c r="F110">
        <f>F70*10000/F62</f>
        <v>-0.3502372043748612</v>
      </c>
      <c r="G110">
        <f>AVERAGE(C110:E110)</f>
        <v>0.006397278373866909</v>
      </c>
      <c r="H110">
        <f>STDEV(C110:E110)</f>
        <v>0.060883631554604835</v>
      </c>
      <c r="I110">
        <f>(B110*B4+C110*C4+D110*D4+E110*E4+F110*F4)/SUM(B4:F4)</f>
        <v>-0.07858625337462523</v>
      </c>
      <c r="K110">
        <f>EXP(AVERAGE(K103:K107))</f>
        <v>0.025063742166834997</v>
      </c>
    </row>
    <row r="111" spans="1:9" ht="12.75">
      <c r="A111" t="s">
        <v>75</v>
      </c>
      <c r="B111">
        <f>B71*10000/B62</f>
        <v>0.04765859949863892</v>
      </c>
      <c r="C111">
        <f>C71*10000/C62</f>
        <v>0.009418728428127134</v>
      </c>
      <c r="D111">
        <f>D71*10000/D62</f>
        <v>-0.04284665786675831</v>
      </c>
      <c r="E111">
        <f>E71*10000/E62</f>
        <v>-0.04513243245164639</v>
      </c>
      <c r="F111">
        <f>F71*10000/F62</f>
        <v>-0.025956163531115684</v>
      </c>
      <c r="G111">
        <f>AVERAGE(C111:E111)</f>
        <v>-0.02618678729675919</v>
      </c>
      <c r="H111">
        <f>STDEV(C111:E111)</f>
        <v>0.030856454007056205</v>
      </c>
      <c r="I111">
        <f>(B111*B4+C111*C4+D111*D4+E111*E4+F111*F4)/SUM(B4:F4)</f>
        <v>-0.015456624254776041</v>
      </c>
    </row>
    <row r="112" spans="1:9" ht="12.75">
      <c r="A112" t="s">
        <v>76</v>
      </c>
      <c r="B112">
        <f>B72*10000/B62</f>
        <v>-0.058135423573396704</v>
      </c>
      <c r="C112">
        <f>C72*10000/C62</f>
        <v>-0.04779248917308029</v>
      </c>
      <c r="D112">
        <f>D72*10000/D62</f>
        <v>-0.055906102696380425</v>
      </c>
      <c r="E112">
        <f>E72*10000/E62</f>
        <v>-0.04389821857562803</v>
      </c>
      <c r="F112">
        <f>F72*10000/F62</f>
        <v>-0.05346314594281417</v>
      </c>
      <c r="G112">
        <f>AVERAGE(C112:E112)</f>
        <v>-0.04919893681502958</v>
      </c>
      <c r="H112">
        <f>STDEV(C112:E112)</f>
        <v>0.0061262461174452516</v>
      </c>
      <c r="I112">
        <f>(B112*B4+C112*C4+D112*D4+E112*E4+F112*F4)/SUM(B4:F4)</f>
        <v>-0.05106028641289613</v>
      </c>
    </row>
    <row r="113" spans="1:9" ht="12.75">
      <c r="A113" t="s">
        <v>77</v>
      </c>
      <c r="B113">
        <f>B73*10000/B62</f>
        <v>0.017794912529485944</v>
      </c>
      <c r="C113">
        <f>C73*10000/C62</f>
        <v>0.02574715709551125</v>
      </c>
      <c r="D113">
        <f>D73*10000/D62</f>
        <v>0.036960342278789284</v>
      </c>
      <c r="E113">
        <f>E73*10000/E62</f>
        <v>0.0189334684620421</v>
      </c>
      <c r="F113">
        <f>F73*10000/F62</f>
        <v>-0.03388823006271104</v>
      </c>
      <c r="G113">
        <f>AVERAGE(C113:E113)</f>
        <v>0.027213655945447546</v>
      </c>
      <c r="H113">
        <f>STDEV(C113:E113)</f>
        <v>0.00910247268926853</v>
      </c>
      <c r="I113">
        <f>(B113*B4+C113*C4+D113*D4+E113*E4+F113*F4)/SUM(B4:F4)</f>
        <v>0.017710563001385016</v>
      </c>
    </row>
    <row r="114" spans="1:11" ht="12.75">
      <c r="A114" t="s">
        <v>78</v>
      </c>
      <c r="B114">
        <f>B74*10000/B62</f>
        <v>-0.19160421586106025</v>
      </c>
      <c r="C114">
        <f>C74*10000/C62</f>
        <v>-0.16809756273206877</v>
      </c>
      <c r="D114">
        <f>D74*10000/D62</f>
        <v>-0.18355528982962022</v>
      </c>
      <c r="E114">
        <f>E74*10000/E62</f>
        <v>-0.16457655406756683</v>
      </c>
      <c r="F114">
        <f>F74*10000/F62</f>
        <v>-0.13709432605878016</v>
      </c>
      <c r="G114">
        <f>AVERAGE(C114:E114)</f>
        <v>-0.17207646887641861</v>
      </c>
      <c r="H114">
        <f>STDEV(C114:E114)</f>
        <v>0.010095636352435189</v>
      </c>
      <c r="I114">
        <f>(B114*B4+C114*C4+D114*D4+E114*E4+F114*F4)/SUM(B4:F4)</f>
        <v>-0.17024518471522374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-0.0021697463958517925</v>
      </c>
      <c r="C115">
        <f>C75*10000/C62</f>
        <v>0.0015502643356122949</v>
      </c>
      <c r="D115">
        <f>D75*10000/D62</f>
        <v>0.004834434225544627</v>
      </c>
      <c r="E115">
        <f>E75*10000/E62</f>
        <v>0.0027002039373478647</v>
      </c>
      <c r="F115">
        <f>F75*10000/F62</f>
        <v>0.0016607343834150801</v>
      </c>
      <c r="G115">
        <f>AVERAGE(C115:E115)</f>
        <v>0.003028300832834929</v>
      </c>
      <c r="H115">
        <f>STDEV(C115:E115)</f>
        <v>0.0016664869174721185</v>
      </c>
      <c r="I115">
        <f>(B115*B4+C115*C4+D115*D4+E115*E4+F115*F4)/SUM(B4:F4)</f>
        <v>0.002092854165485447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-63.236169144581766</v>
      </c>
      <c r="C122">
        <f>C82*10000/C62</f>
        <v>-8.011404052481888</v>
      </c>
      <c r="D122">
        <f>D82*10000/D62</f>
        <v>29.3673450720636</v>
      </c>
      <c r="E122">
        <f>E82*10000/E62</f>
        <v>8.23409893605445</v>
      </c>
      <c r="F122">
        <f>F82*10000/F62</f>
        <v>17.492433527458005</v>
      </c>
      <c r="G122">
        <f>AVERAGE(C122:E122)</f>
        <v>9.863346651878722</v>
      </c>
      <c r="H122">
        <f>STDEV(C122:E122)</f>
        <v>18.74256006042308</v>
      </c>
      <c r="I122">
        <f>(B122*B4+C122*C4+D122*D4+E122*E4+F122*F4)/SUM(B4:F4)</f>
        <v>0.2862166064661495</v>
      </c>
    </row>
    <row r="123" spans="1:9" ht="12.75">
      <c r="A123" t="s">
        <v>82</v>
      </c>
      <c r="B123">
        <f>B83*10000/B62</f>
        <v>3.9363758357960754</v>
      </c>
      <c r="C123">
        <f>C83*10000/C62</f>
        <v>0.2323882295942626</v>
      </c>
      <c r="D123">
        <f>D83*10000/D62</f>
        <v>1.5545425908500718</v>
      </c>
      <c r="E123">
        <f>E83*10000/E62</f>
        <v>0.12803579529684017</v>
      </c>
      <c r="F123">
        <f>F83*10000/F62</f>
        <v>8.086114424033855</v>
      </c>
      <c r="G123">
        <f>AVERAGE(C123:E123)</f>
        <v>0.6383222052470582</v>
      </c>
      <c r="H123">
        <f>STDEV(C123:E123)</f>
        <v>0.7951837547899546</v>
      </c>
      <c r="I123">
        <f>(B123*B4+C123*C4+D123*D4+E123*E4+F123*F4)/SUM(B4:F4)</f>
        <v>2.107785717096878</v>
      </c>
    </row>
    <row r="124" spans="1:9" ht="12.75">
      <c r="A124" t="s">
        <v>83</v>
      </c>
      <c r="B124">
        <f>B84*10000/B62</f>
        <v>-1.7891766217288072</v>
      </c>
      <c r="C124">
        <f>C84*10000/C62</f>
        <v>4.1801192130375675</v>
      </c>
      <c r="D124">
        <f>D84*10000/D62</f>
        <v>3.7050700634361866</v>
      </c>
      <c r="E124">
        <f>E84*10000/E62</f>
        <v>4.5182822737811135</v>
      </c>
      <c r="F124">
        <f>F84*10000/F62</f>
        <v>1.054579341085891</v>
      </c>
      <c r="G124">
        <f>AVERAGE(C124:E124)</f>
        <v>4.134490516751622</v>
      </c>
      <c r="H124">
        <f>STDEV(C124:E124)</f>
        <v>0.4085217352933464</v>
      </c>
      <c r="I124">
        <f>(B124*B4+C124*C4+D124*D4+E124*E4+F124*F4)/SUM(B4:F4)</f>
        <v>2.866221819918166</v>
      </c>
    </row>
    <row r="125" spans="1:9" ht="12.75">
      <c r="A125" t="s">
        <v>84</v>
      </c>
      <c r="B125">
        <f>B85*10000/B62</f>
        <v>1.2200625087569275</v>
      </c>
      <c r="C125">
        <f>C85*10000/C62</f>
        <v>0.09731786726498899</v>
      </c>
      <c r="D125">
        <f>D85*10000/D62</f>
        <v>0.2852090484706832</v>
      </c>
      <c r="E125">
        <f>E85*10000/E62</f>
        <v>-0.1034877026947373</v>
      </c>
      <c r="F125">
        <f>F85*10000/F62</f>
        <v>-0.6447674729885233</v>
      </c>
      <c r="G125">
        <f>AVERAGE(C125:E125)</f>
        <v>0.09301307101364496</v>
      </c>
      <c r="H125">
        <f>STDEV(C125:E125)</f>
        <v>0.19438412883955417</v>
      </c>
      <c r="I125">
        <f>(B125*B4+C125*C4+D125*D4+E125*E4+F125*F4)/SUM(B4:F4)</f>
        <v>0.15801196537940018</v>
      </c>
    </row>
    <row r="126" spans="1:9" ht="12.75">
      <c r="A126" t="s">
        <v>85</v>
      </c>
      <c r="B126">
        <f>B86*10000/B62</f>
        <v>0.24889731778486068</v>
      </c>
      <c r="C126">
        <f>C86*10000/C62</f>
        <v>0.4697481343834306</v>
      </c>
      <c r="D126">
        <f>D86*10000/D62</f>
        <v>1.0240761315792226</v>
      </c>
      <c r="E126">
        <f>E86*10000/E62</f>
        <v>0.3980229500933459</v>
      </c>
      <c r="F126">
        <f>F86*10000/F62</f>
        <v>1.8937562951121245</v>
      </c>
      <c r="G126">
        <f>AVERAGE(C126:E126)</f>
        <v>0.630615738685333</v>
      </c>
      <c r="H126">
        <f>STDEV(C126:E126)</f>
        <v>0.3426287146424278</v>
      </c>
      <c r="I126">
        <f>(B126*B4+C126*C4+D126*D4+E126*E4+F126*F4)/SUM(B4:F4)</f>
        <v>0.7434566857277021</v>
      </c>
    </row>
    <row r="127" spans="1:9" ht="12.75">
      <c r="A127" t="s">
        <v>86</v>
      </c>
      <c r="B127">
        <f>B87*10000/B62</f>
        <v>0.07875921909088093</v>
      </c>
      <c r="C127">
        <f>C87*10000/C62</f>
        <v>-0.15828911670970947</v>
      </c>
      <c r="D127">
        <f>D87*10000/D62</f>
        <v>0.11253115083125668</v>
      </c>
      <c r="E127">
        <f>E87*10000/E62</f>
        <v>-0.2824440325194582</v>
      </c>
      <c r="F127">
        <f>F87*10000/F62</f>
        <v>0.5165330793424123</v>
      </c>
      <c r="G127">
        <f>AVERAGE(C127:E127)</f>
        <v>-0.10940066613263699</v>
      </c>
      <c r="H127">
        <f>STDEV(C127:E127)</f>
        <v>0.2019750215140547</v>
      </c>
      <c r="I127">
        <f>(B127*B4+C127*C4+D127*D4+E127*E4+F127*F4)/SUM(B4:F4)</f>
        <v>0.0011736729906308945</v>
      </c>
    </row>
    <row r="128" spans="1:9" ht="12.75">
      <c r="A128" t="s">
        <v>87</v>
      </c>
      <c r="B128">
        <f>B88*10000/B62</f>
        <v>-0.2570343552203143</v>
      </c>
      <c r="C128">
        <f>C88*10000/C62</f>
        <v>0.4281352040826534</v>
      </c>
      <c r="D128">
        <f>D88*10000/D62</f>
        <v>0.42180735075811104</v>
      </c>
      <c r="E128">
        <f>E88*10000/E62</f>
        <v>0.5819571414551176</v>
      </c>
      <c r="F128">
        <f>F88*10000/F62</f>
        <v>0.20666409276185055</v>
      </c>
      <c r="G128">
        <f>AVERAGE(C128:E128)</f>
        <v>0.47729989876529394</v>
      </c>
      <c r="H128">
        <f>STDEV(C128:E128)</f>
        <v>0.0906910374155117</v>
      </c>
      <c r="I128">
        <f>(B128*B4+C128*C4+D128*D4+E128*E4+F128*F4)/SUM(B4:F4)</f>
        <v>0.3348854736691221</v>
      </c>
    </row>
    <row r="129" spans="1:9" ht="12.75">
      <c r="A129" t="s">
        <v>88</v>
      </c>
      <c r="B129">
        <f>B89*10000/B62</f>
        <v>0.12571999525690572</v>
      </c>
      <c r="C129">
        <f>C89*10000/C62</f>
        <v>0.08835033639461487</v>
      </c>
      <c r="D129">
        <f>D89*10000/D62</f>
        <v>0.033599438770687697</v>
      </c>
      <c r="E129">
        <f>E89*10000/E62</f>
        <v>0.13124503080545005</v>
      </c>
      <c r="F129">
        <f>F89*10000/F62</f>
        <v>-0.055869288388985285</v>
      </c>
      <c r="G129">
        <f>AVERAGE(C129:E129)</f>
        <v>0.08439826865691753</v>
      </c>
      <c r="H129">
        <f>STDEV(C129:E129)</f>
        <v>0.04894261476982326</v>
      </c>
      <c r="I129">
        <f>(B129*B4+C129*C4+D129*D4+E129*E4+F129*F4)/SUM(B4:F4)</f>
        <v>0.07171535109319899</v>
      </c>
    </row>
    <row r="130" spans="1:9" ht="12.75">
      <c r="A130" t="s">
        <v>89</v>
      </c>
      <c r="B130">
        <f>B90*10000/B62</f>
        <v>0.10641066862366302</v>
      </c>
      <c r="C130">
        <f>C90*10000/C62</f>
        <v>0.1437077905294559</v>
      </c>
      <c r="D130">
        <f>D90*10000/D62</f>
        <v>0.15998271287827723</v>
      </c>
      <c r="E130">
        <f>E90*10000/E62</f>
        <v>-0.02842313233576298</v>
      </c>
      <c r="F130">
        <f>F90*10000/F62</f>
        <v>0.12437855273024818</v>
      </c>
      <c r="G130">
        <f>AVERAGE(C130:E130)</f>
        <v>0.09175579035732338</v>
      </c>
      <c r="H130">
        <f>STDEV(C130:E130)</f>
        <v>0.10439563386041661</v>
      </c>
      <c r="I130">
        <f>(B130*B4+C130*C4+D130*D4+E130*E4+F130*F4)/SUM(B4:F4)</f>
        <v>0.0982068033556797</v>
      </c>
    </row>
    <row r="131" spans="1:9" ht="12.75">
      <c r="A131" t="s">
        <v>90</v>
      </c>
      <c r="B131">
        <f>B91*10000/B62</f>
        <v>0.00025402244169173924</v>
      </c>
      <c r="C131">
        <f>C91*10000/C62</f>
        <v>-0.01577920393735909</v>
      </c>
      <c r="D131">
        <f>D91*10000/D62</f>
        <v>-0.04247228347256936</v>
      </c>
      <c r="E131">
        <f>E91*10000/E62</f>
        <v>-0.004583056725272883</v>
      </c>
      <c r="F131">
        <f>F91*10000/F62</f>
        <v>0.03173241906579498</v>
      </c>
      <c r="G131">
        <f>AVERAGE(C131:E131)</f>
        <v>-0.02094484804506711</v>
      </c>
      <c r="H131">
        <f>STDEV(C131:E131)</f>
        <v>0.019465643713030296</v>
      </c>
      <c r="I131">
        <f>(B131*B4+C131*C4+D131*D4+E131*E4+F131*F4)/SUM(B4:F4)</f>
        <v>-0.010854936206460799</v>
      </c>
    </row>
    <row r="132" spans="1:9" ht="12.75">
      <c r="A132" t="s">
        <v>91</v>
      </c>
      <c r="B132">
        <f>B92*10000/B62</f>
        <v>0.023907030995408425</v>
      </c>
      <c r="C132">
        <f>C92*10000/C62</f>
        <v>0.05831315241314527</v>
      </c>
      <c r="D132">
        <f>D92*10000/D62</f>
        <v>0.05993488538058516</v>
      </c>
      <c r="E132">
        <f>E92*10000/E62</f>
        <v>0.05873977886369881</v>
      </c>
      <c r="F132">
        <f>F92*10000/F62</f>
        <v>0.02821317315625015</v>
      </c>
      <c r="G132">
        <f>AVERAGE(C132:E132)</f>
        <v>0.05899593888580975</v>
      </c>
      <c r="H132">
        <f>STDEV(C132:E132)</f>
        <v>0.0008406651664696693</v>
      </c>
      <c r="I132">
        <f>(B132*B4+C132*C4+D132*D4+E132*E4+F132*F4)/SUM(B4:F4)</f>
        <v>0.04981296345865841</v>
      </c>
    </row>
    <row r="133" spans="1:9" ht="12.75">
      <c r="A133" t="s">
        <v>92</v>
      </c>
      <c r="B133">
        <f>B93*10000/B62</f>
        <v>0.11544011660292833</v>
      </c>
      <c r="C133">
        <f>C93*10000/C62</f>
        <v>0.09540597662880278</v>
      </c>
      <c r="D133">
        <f>D93*10000/D62</f>
        <v>0.11082937690409767</v>
      </c>
      <c r="E133">
        <f>E93*10000/E62</f>
        <v>0.09787861128521891</v>
      </c>
      <c r="F133">
        <f>F93*10000/F62</f>
        <v>0.07588187128730617</v>
      </c>
      <c r="G133">
        <f>AVERAGE(C133:E133)</f>
        <v>0.10137132160603979</v>
      </c>
      <c r="H133">
        <f>STDEV(C133:E133)</f>
        <v>0.008283694106608766</v>
      </c>
      <c r="I133">
        <f>(B133*B4+C133*C4+D133*D4+E133*E4+F133*F4)/SUM(B4:F4)</f>
        <v>0.10001378637462965</v>
      </c>
    </row>
    <row r="134" spans="1:9" ht="12.75">
      <c r="A134" t="s">
        <v>93</v>
      </c>
      <c r="B134">
        <f>B94*10000/B62</f>
        <v>0.0037924075027922026</v>
      </c>
      <c r="C134">
        <f>C94*10000/C62</f>
        <v>0.012558271669103189</v>
      </c>
      <c r="D134">
        <f>D94*10000/D62</f>
        <v>0.0018776588056010342</v>
      </c>
      <c r="E134">
        <f>E94*10000/E62</f>
        <v>-0.008897213225920618</v>
      </c>
      <c r="F134">
        <f>F94*10000/F62</f>
        <v>-0.05100309873091649</v>
      </c>
      <c r="G134">
        <f>AVERAGE(C134:E134)</f>
        <v>0.0018462390829278683</v>
      </c>
      <c r="H134">
        <f>STDEV(C134:E134)</f>
        <v>0.01072777695607894</v>
      </c>
      <c r="I134">
        <f>(B134*B4+C134*C4+D134*D4+E134*E4+F134*F4)/SUM(B4:F4)</f>
        <v>-0.004910281873096413</v>
      </c>
    </row>
    <row r="135" spans="1:9" ht="12.75">
      <c r="A135" t="s">
        <v>94</v>
      </c>
      <c r="B135">
        <f>B95*10000/B62</f>
        <v>-0.005597778920882865</v>
      </c>
      <c r="C135">
        <f>C95*10000/C62</f>
        <v>-0.0018084385580393078</v>
      </c>
      <c r="D135">
        <f>D95*10000/D62</f>
        <v>-0.006059277056194527</v>
      </c>
      <c r="E135">
        <f>E95*10000/E62</f>
        <v>0.004361560207175859</v>
      </c>
      <c r="F135">
        <f>F95*10000/F62</f>
        <v>-0.001373966799183322</v>
      </c>
      <c r="G135">
        <f>AVERAGE(C135:E135)</f>
        <v>-0.0011687184690193251</v>
      </c>
      <c r="H135">
        <f>STDEV(C135:E135)</f>
        <v>0.005239789467300571</v>
      </c>
      <c r="I135">
        <f>(B135*B4+C135*C4+D135*D4+E135*E4+F135*F4)/SUM(B4:F4)</f>
        <v>-0.0018367419695146077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2005-04-28T13:25:11Z</cp:lastPrinted>
  <dcterms:created xsi:type="dcterms:W3CDTF">2005-04-28T13:25:11Z</dcterms:created>
  <dcterms:modified xsi:type="dcterms:W3CDTF">2005-04-28T16:52:45Z</dcterms:modified>
  <cp:category/>
  <cp:version/>
  <cp:contentType/>
  <cp:contentStatus/>
</cp:coreProperties>
</file>