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<sst xmlns="http://schemas.openxmlformats.org/spreadsheetml/2006/main" count="206" uniqueCount="99">
  <si>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Mon 02/05/2005       13:57:36</t>
  </si>
  <si>
    <t>LISSNER</t>
  </si>
  <si>
    <t>HCMQAP568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</si>
  <si>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</si>
  <si>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</si>
  <si>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</si>
  <si>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</si>
  <si>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</si>
  <si>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</si>
  <si>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</si>
  <si>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</si>
  <si>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</si>
  <si>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</si>
  <si>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</si>
  <si>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</si>
  <si>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</si>
  <si>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</si>
  <si>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</si>
  <si>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</si>
  <si>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b6*!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</si>
  <si>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</si>
  <si>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</si>
  <si>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</si>
  <si>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</si>
  <si>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</si>
  <si>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</si>
  <si>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</si>
  <si>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</si>
  <si>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</si>
  <si>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</si>
  <si>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</si>
  <si>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</si>
  <si>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</si>
  <si>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</si>
  <si>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</si>
  <si>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</si>
  <si>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</si>
  <si>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</si>
  <si>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</si>
  <si>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</si>
  <si>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</si>
  <si>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</si>
  <si>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</si>
  <si>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</si>
  <si>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</si>
  <si>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</si>
  <si>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</si>
  <si>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</si>
  <si>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</si>
  <si>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55.326028*</t>
  </si>
  <si>
    <t>Number of measurement</t>
  </si>
  <si>
    <t>Mean real current (A)</t>
  </si>
  <si>
    <t xml:space="preserve">* = Integral error  ! = Central error           Conclusion : CONTACT CEA           </t>
  </si>
  <si>
    <t>Duration : 41mn</t>
  </si>
  <si>
    <t>Dx moy(m)</t>
  </si>
  <si>
    <t>Dy moy(m)</t>
  </si>
  <si>
    <t>Dx moy (mm)</t>
  </si>
  <si>
    <t>Dy moy (mm)</t>
  </si>
  <si>
    <t>* = Integral error  ! = Central error           Conclusion : CONTACT CEA           Duration : 41mn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</si>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</sst>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3" fillId="0" borderId="1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2" fontId="4" fillId="0" borderId="18" xfId="0" applyNumberFormat="1" applyFont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509929"/>
        <c:axId val="49589362"/>
      </c:lineChart>
      <c:catAx>
        <c:axId val="55099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89362"/>
        <c:crosses val="autoZero"/>
        <c:auto val="1"/>
        <c:lblOffset val="100"/>
        <c:noMultiLvlLbl val="0"/>
      </c:catAx>
      <c:valAx>
        <c:axId val="49589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992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-0.002269</v>
      </c>
      <c r="C4" s="11">
        <v>-0.003776</v>
      </c>
      <c r="D4" s="11">
        <v>-0.003772</v>
      </c>
      <c r="E4" s="11">
        <v>-0.003778</v>
      </c>
      <c r="F4" s="23">
        <v>-0.002091</v>
      </c>
      <c r="G4" s="33">
        <v>-0.011763</v>
      </c>
    </row>
    <row r="5" spans="1:7" ht="12.75" thickBot="1">
      <c r="A5" s="43" t="s">
        <v>13</v>
      </c>
      <c r="B5" s="44">
        <v>2.026492</v>
      </c>
      <c r="C5" s="45">
        <v>0.839695</v>
      </c>
      <c r="D5" s="45">
        <v>-0.916664</v>
      </c>
      <c r="E5" s="45">
        <v>-1.177486</v>
      </c>
      <c r="F5" s="46">
        <v>0.107592</v>
      </c>
      <c r="G5" s="47">
        <v>7.891085</v>
      </c>
    </row>
    <row r="6" spans="1:7" ht="12.75" thickTop="1">
      <c r="A6" s="6" t="s">
        <v>14</v>
      </c>
      <c r="B6" s="38">
        <v>-222.4388</v>
      </c>
      <c r="C6" s="39">
        <v>264.9472</v>
      </c>
      <c r="D6" s="39">
        <v>-19.8062</v>
      </c>
      <c r="E6" s="39">
        <v>-78.97151</v>
      </c>
      <c r="F6" s="40">
        <v>-58.63407</v>
      </c>
      <c r="G6" s="41">
        <v>-0.003576613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-1.185269</v>
      </c>
      <c r="C8" s="12">
        <v>1.661371</v>
      </c>
      <c r="D8" s="12">
        <v>-0.5038436</v>
      </c>
      <c r="E8" s="12">
        <v>1.582985</v>
      </c>
      <c r="F8" s="24">
        <v>-0.5260387</v>
      </c>
      <c r="G8" s="34">
        <v>0.4184688</v>
      </c>
    </row>
    <row r="9" spans="1:7" ht="12">
      <c r="A9" s="19" t="s">
        <v>17</v>
      </c>
      <c r="B9" s="28">
        <v>-1.075058</v>
      </c>
      <c r="C9" s="12">
        <v>-0.5930759</v>
      </c>
      <c r="D9" s="12">
        <v>-0.02734365</v>
      </c>
      <c r="E9" s="12">
        <v>1.037899</v>
      </c>
      <c r="F9" s="24">
        <v>-0.8318592</v>
      </c>
      <c r="G9" s="34">
        <v>-0.1658161</v>
      </c>
    </row>
    <row r="10" spans="1:7" ht="12">
      <c r="A10" s="19" t="s">
        <v>18</v>
      </c>
      <c r="B10" s="28">
        <v>-0.06527024</v>
      </c>
      <c r="C10" s="12">
        <v>-1.298572</v>
      </c>
      <c r="D10" s="12">
        <v>0.6487479</v>
      </c>
      <c r="E10" s="12">
        <v>-1.026257</v>
      </c>
      <c r="F10" s="24">
        <v>-1.483249</v>
      </c>
      <c r="G10" s="34">
        <v>-0.610915</v>
      </c>
    </row>
    <row r="11" spans="1:7" ht="12">
      <c r="A11" s="20" t="s">
        <v>19</v>
      </c>
      <c r="B11" s="49">
        <v>-1.019291</v>
      </c>
      <c r="C11" s="50">
        <v>-2.895833</v>
      </c>
      <c r="D11" s="50">
        <v>-1.720258</v>
      </c>
      <c r="E11" s="50">
        <v>-3.65851</v>
      </c>
      <c r="F11" s="51">
        <v>10.93463</v>
      </c>
      <c r="G11" s="48">
        <v>-0.681737</v>
      </c>
    </row>
    <row r="12" spans="1:7" ht="12">
      <c r="A12" s="19" t="s">
        <v>20</v>
      </c>
      <c r="B12" s="28">
        <v>-0.5855178</v>
      </c>
      <c r="C12" s="12">
        <v>-0.6703259</v>
      </c>
      <c r="D12" s="12">
        <v>-0.366171</v>
      </c>
      <c r="E12" s="12">
        <v>-0.4241952</v>
      </c>
      <c r="F12" s="24">
        <v>-0.11623</v>
      </c>
      <c r="G12" s="52">
        <v>-0.4517687</v>
      </c>
    </row>
    <row r="13" spans="1:7" ht="12">
      <c r="A13" s="19" t="s">
        <v>21</v>
      </c>
      <c r="B13" s="28">
        <v>-0.1188242</v>
      </c>
      <c r="C13" s="12">
        <v>-0.2399955</v>
      </c>
      <c r="D13" s="12">
        <v>-0.1267197</v>
      </c>
      <c r="E13" s="12">
        <v>0.244523</v>
      </c>
      <c r="F13" s="24">
        <v>-0.1758211</v>
      </c>
      <c r="G13" s="34">
        <v>-0.06996978</v>
      </c>
    </row>
    <row r="14" spans="1:7" ht="12">
      <c r="A14" s="19" t="s">
        <v>22</v>
      </c>
      <c r="B14" s="28">
        <v>-0.1257962</v>
      </c>
      <c r="C14" s="12">
        <v>-0.07523671</v>
      </c>
      <c r="D14" s="12">
        <v>-0.02672054</v>
      </c>
      <c r="E14" s="12">
        <v>-0.06950189</v>
      </c>
      <c r="F14" s="24">
        <v>0.1160192</v>
      </c>
      <c r="G14" s="34">
        <v>-0.04401411</v>
      </c>
    </row>
    <row r="15" spans="1:7" ht="12">
      <c r="A15" s="20" t="s">
        <v>23</v>
      </c>
      <c r="B15" s="30">
        <v>0.03654182</v>
      </c>
      <c r="C15" s="14">
        <v>0.4153963</v>
      </c>
      <c r="D15" s="14">
        <v>0.4413781</v>
      </c>
      <c r="E15" s="14">
        <v>0.4400131</v>
      </c>
      <c r="F15" s="26">
        <v>-0.1286608</v>
      </c>
      <c r="G15" s="36">
        <v>0.3002475</v>
      </c>
    </row>
    <row r="16" spans="1:7" ht="12">
      <c r="A16" s="19" t="s">
        <v>24</v>
      </c>
      <c r="B16" s="28">
        <v>-0.01858945</v>
      </c>
      <c r="C16" s="12">
        <v>-0.01202056</v>
      </c>
      <c r="D16" s="12">
        <v>-0.04364028</v>
      </c>
      <c r="E16" s="12">
        <v>-0.07114382</v>
      </c>
      <c r="F16" s="24">
        <v>-0.0526441</v>
      </c>
      <c r="G16" s="34">
        <v>-0.04023047</v>
      </c>
    </row>
    <row r="17" spans="1:7" ht="12">
      <c r="A17" s="19" t="s">
        <v>25</v>
      </c>
      <c r="B17" s="28">
        <v>-0.05080342</v>
      </c>
      <c r="C17" s="12">
        <v>-0.04706928</v>
      </c>
      <c r="D17" s="12">
        <v>-0.04312802</v>
      </c>
      <c r="E17" s="12">
        <v>-0.05365541</v>
      </c>
      <c r="F17" s="24">
        <v>-0.04940228</v>
      </c>
      <c r="G17" s="34">
        <v>-0.04855561</v>
      </c>
    </row>
    <row r="18" spans="1:7" ht="12">
      <c r="A18" s="19" t="s">
        <v>26</v>
      </c>
      <c r="B18" s="28">
        <v>0.1008954</v>
      </c>
      <c r="C18" s="12">
        <v>-0.05529846</v>
      </c>
      <c r="D18" s="12">
        <v>0.057315</v>
      </c>
      <c r="E18" s="12">
        <v>0.089533</v>
      </c>
      <c r="F18" s="24">
        <v>0.0003978731</v>
      </c>
      <c r="G18" s="34">
        <v>0.03669346</v>
      </c>
    </row>
    <row r="19" spans="1:7" ht="12">
      <c r="A19" s="20" t="s">
        <v>27</v>
      </c>
      <c r="B19" s="30">
        <v>-0.2457056</v>
      </c>
      <c r="C19" s="14">
        <v>-0.2482608</v>
      </c>
      <c r="D19" s="14">
        <v>-0.2474088</v>
      </c>
      <c r="E19" s="14">
        <v>-0.2406819</v>
      </c>
      <c r="F19" s="26">
        <v>-0.1755437</v>
      </c>
      <c r="G19" s="36">
        <v>-0.2361679</v>
      </c>
    </row>
    <row r="20" spans="1:7" ht="12.75" thickBot="1">
      <c r="A20" s="43" t="s">
        <v>28</v>
      </c>
      <c r="B20" s="44">
        <v>-0.005042124</v>
      </c>
      <c r="C20" s="45">
        <v>0.01259954</v>
      </c>
      <c r="D20" s="45">
        <v>0.001086854</v>
      </c>
      <c r="E20" s="45">
        <v>0.002977764</v>
      </c>
      <c r="F20" s="46">
        <v>-0.009493483</v>
      </c>
      <c r="G20" s="47">
        <v>0.002016145</v>
      </c>
    </row>
    <row r="21" spans="1:7" ht="12.75" thickTop="1">
      <c r="A21" s="6" t="s">
        <v>29</v>
      </c>
      <c r="B21" s="38">
        <v>-26.52273</v>
      </c>
      <c r="C21" s="39">
        <v>103.0641</v>
      </c>
      <c r="D21" s="39">
        <v>-15.7001</v>
      </c>
      <c r="E21" s="39">
        <v>-22.4458</v>
      </c>
      <c r="F21" s="40">
        <v>-88.45162</v>
      </c>
      <c r="G21" s="42">
        <v>0.0002739171</v>
      </c>
    </row>
    <row r="22" spans="1:7" ht="12">
      <c r="A22" s="19" t="s">
        <v>30</v>
      </c>
      <c r="B22" s="28">
        <v>40.53005</v>
      </c>
      <c r="C22" s="12">
        <v>16.79391</v>
      </c>
      <c r="D22" s="12">
        <v>-18.3333</v>
      </c>
      <c r="E22" s="12">
        <v>-23.54977</v>
      </c>
      <c r="F22" s="24">
        <v>2.151834</v>
      </c>
      <c r="G22" s="35">
        <v>0</v>
      </c>
    </row>
    <row r="23" spans="1:7" ht="12">
      <c r="A23" s="19" t="s">
        <v>31</v>
      </c>
      <c r="B23" s="28">
        <v>0.5761156</v>
      </c>
      <c r="C23" s="12">
        <v>3.517709</v>
      </c>
      <c r="D23" s="12">
        <v>2.543212</v>
      </c>
      <c r="E23" s="12">
        <v>3.034446</v>
      </c>
      <c r="F23" s="24">
        <v>7.617364</v>
      </c>
      <c r="G23" s="34">
        <v>3.287871</v>
      </c>
    </row>
    <row r="24" spans="1:7" ht="12">
      <c r="A24" s="19" t="s">
        <v>32</v>
      </c>
      <c r="B24" s="28">
        <v>-2.050789</v>
      </c>
      <c r="C24" s="12">
        <v>1.149056</v>
      </c>
      <c r="D24" s="12">
        <v>-0.1973421</v>
      </c>
      <c r="E24" s="12">
        <v>-3.052071</v>
      </c>
      <c r="F24" s="24">
        <v>-2.138208</v>
      </c>
      <c r="G24" s="34">
        <v>-1.087655</v>
      </c>
    </row>
    <row r="25" spans="1:7" ht="12">
      <c r="A25" s="19" t="s">
        <v>33</v>
      </c>
      <c r="B25" s="28">
        <v>0.0866468</v>
      </c>
      <c r="C25" s="12">
        <v>0.631335</v>
      </c>
      <c r="D25" s="12">
        <v>0.2569665</v>
      </c>
      <c r="E25" s="12">
        <v>0.3926297</v>
      </c>
      <c r="F25" s="24">
        <v>-2.074524</v>
      </c>
      <c r="G25" s="34">
        <v>0.04434793</v>
      </c>
    </row>
    <row r="26" spans="1:7" ht="12">
      <c r="A26" s="20" t="s">
        <v>34</v>
      </c>
      <c r="B26" s="30">
        <v>1.019341</v>
      </c>
      <c r="C26" s="14">
        <v>0.3806366</v>
      </c>
      <c r="D26" s="14">
        <v>0.5408852</v>
      </c>
      <c r="E26" s="14">
        <v>0.3304269</v>
      </c>
      <c r="F26" s="26">
        <v>1.903246</v>
      </c>
      <c r="G26" s="36">
        <v>0.7024701</v>
      </c>
    </row>
    <row r="27" spans="1:7" ht="12">
      <c r="A27" s="19" t="s">
        <v>35</v>
      </c>
      <c r="B27" s="28">
        <v>0.4574099</v>
      </c>
      <c r="C27" s="12">
        <v>0.129742</v>
      </c>
      <c r="D27" s="12">
        <v>-0.008789623</v>
      </c>
      <c r="E27" s="12">
        <v>0.2889766</v>
      </c>
      <c r="F27" s="24">
        <v>0.7826942</v>
      </c>
      <c r="G27" s="34">
        <v>0.2692439</v>
      </c>
    </row>
    <row r="28" spans="1:7" ht="12">
      <c r="A28" s="19" t="s">
        <v>36</v>
      </c>
      <c r="B28" s="28">
        <v>-0.2203706</v>
      </c>
      <c r="C28" s="12">
        <v>0.2637627</v>
      </c>
      <c r="D28" s="12">
        <v>0.1317162</v>
      </c>
      <c r="E28" s="12">
        <v>0.5194025</v>
      </c>
      <c r="F28" s="24">
        <v>-0.01348875</v>
      </c>
      <c r="G28" s="34">
        <v>0.1865816</v>
      </c>
    </row>
    <row r="29" spans="1:7" ht="12">
      <c r="A29" s="19" t="s">
        <v>37</v>
      </c>
      <c r="B29" s="28">
        <v>-0.1617436</v>
      </c>
      <c r="C29" s="12">
        <v>-0.03229734</v>
      </c>
      <c r="D29" s="12">
        <v>-0.0445779</v>
      </c>
      <c r="E29" s="12">
        <v>-0.114004</v>
      </c>
      <c r="F29" s="24">
        <v>-0.06747237</v>
      </c>
      <c r="G29" s="34">
        <v>-0.07834378</v>
      </c>
    </row>
    <row r="30" spans="1:7" ht="12">
      <c r="A30" s="20" t="s">
        <v>38</v>
      </c>
      <c r="B30" s="30">
        <v>0.2125541</v>
      </c>
      <c r="C30" s="14">
        <v>0.1351732</v>
      </c>
      <c r="D30" s="14">
        <v>0.1392169</v>
      </c>
      <c r="E30" s="14">
        <v>0.130772</v>
      </c>
      <c r="F30" s="26">
        <v>0.3023031</v>
      </c>
      <c r="G30" s="36">
        <v>0.1685422</v>
      </c>
    </row>
    <row r="31" spans="1:7" ht="12">
      <c r="A31" s="19" t="s">
        <v>39</v>
      </c>
      <c r="B31" s="28">
        <v>-0.04701311</v>
      </c>
      <c r="C31" s="12">
        <v>-0.04683145</v>
      </c>
      <c r="D31" s="12">
        <v>-0.02178288</v>
      </c>
      <c r="E31" s="12">
        <v>-0.03015357</v>
      </c>
      <c r="F31" s="24">
        <v>0.02702986</v>
      </c>
      <c r="G31" s="34">
        <v>-0.02696966</v>
      </c>
    </row>
    <row r="32" spans="1:7" ht="12">
      <c r="A32" s="19" t="s">
        <v>40</v>
      </c>
      <c r="B32" s="28">
        <v>-0.01532458</v>
      </c>
      <c r="C32" s="12">
        <v>0.05664449</v>
      </c>
      <c r="D32" s="12">
        <v>0.04118772</v>
      </c>
      <c r="E32" s="12">
        <v>0.1054737</v>
      </c>
      <c r="F32" s="24">
        <v>0.02880114</v>
      </c>
      <c r="G32" s="34">
        <v>0.05056731</v>
      </c>
    </row>
    <row r="33" spans="1:7" ht="12">
      <c r="A33" s="19" t="s">
        <v>41</v>
      </c>
      <c r="B33" s="28">
        <v>0.136813</v>
      </c>
      <c r="C33" s="12">
        <v>0.08826372</v>
      </c>
      <c r="D33" s="12">
        <v>0.1268434</v>
      </c>
      <c r="E33" s="12">
        <v>0.1303071</v>
      </c>
      <c r="F33" s="24">
        <v>0.1077089</v>
      </c>
      <c r="G33" s="34">
        <v>0.1172799</v>
      </c>
    </row>
    <row r="34" spans="1:7" ht="12">
      <c r="A34" s="20" t="s">
        <v>42</v>
      </c>
      <c r="B34" s="30">
        <v>-0.003496999</v>
      </c>
      <c r="C34" s="14">
        <v>-0.005061662</v>
      </c>
      <c r="D34" s="14">
        <v>0.005423951</v>
      </c>
      <c r="E34" s="14">
        <v>0.01034315</v>
      </c>
      <c r="F34" s="26">
        <v>-0.02374211</v>
      </c>
      <c r="G34" s="36">
        <v>-0.001075141</v>
      </c>
    </row>
    <row r="35" spans="1:7" ht="12.75" thickBot="1">
      <c r="A35" s="21" t="s">
        <v>43</v>
      </c>
      <c r="B35" s="31">
        <v>-0.003538885</v>
      </c>
      <c r="C35" s="15">
        <v>-0.006963834</v>
      </c>
      <c r="D35" s="15">
        <v>-0.002476336</v>
      </c>
      <c r="E35" s="15">
        <v>-0.003569602</v>
      </c>
      <c r="F35" s="27">
        <v>-0.002178353</v>
      </c>
      <c r="G35" s="37">
        <v>-0.003934038</v>
      </c>
    </row>
    <row r="36" spans="1:7" ht="12">
      <c r="A36" s="4" t="s">
        <v>44</v>
      </c>
      <c r="B36" s="3">
        <v>24.62158</v>
      </c>
      <c r="C36" s="3">
        <v>24.63074</v>
      </c>
      <c r="D36" s="3">
        <v>24.65515</v>
      </c>
      <c r="E36" s="3">
        <v>24.66736</v>
      </c>
      <c r="F36" s="3">
        <v>24.69177</v>
      </c>
      <c r="G36" s="3"/>
    </row>
    <row r="37" spans="1:6" ht="12">
      <c r="A37" s="4" t="s">
        <v>45</v>
      </c>
      <c r="B37" s="2">
        <v>-0.1500448</v>
      </c>
      <c r="C37" s="2">
        <v>-0.07375082</v>
      </c>
      <c r="D37" s="2">
        <v>-0.04475912</v>
      </c>
      <c r="E37" s="2">
        <v>-0.02288818</v>
      </c>
      <c r="F37" s="2">
        <v>-0.008138021</v>
      </c>
    </row>
    <row r="38" spans="1:7" ht="12">
      <c r="A38" s="4" t="s">
        <v>54</v>
      </c>
      <c r="B38" s="2">
        <v>0.0003783225</v>
      </c>
      <c r="C38" s="2">
        <v>-0.0004507032</v>
      </c>
      <c r="D38" s="2">
        <v>3.36215E-05</v>
      </c>
      <c r="E38" s="2">
        <v>0.000134161</v>
      </c>
      <c r="F38" s="2">
        <v>9.971028E-05</v>
      </c>
      <c r="G38" s="2">
        <v>0.0002144853</v>
      </c>
    </row>
    <row r="39" spans="1:7" ht="12.75" thickBot="1">
      <c r="A39" s="4" t="s">
        <v>55</v>
      </c>
      <c r="B39" s="2">
        <v>4.35553E-05</v>
      </c>
      <c r="C39" s="2">
        <v>-0.0001744521</v>
      </c>
      <c r="D39" s="2">
        <v>2.67518E-05</v>
      </c>
      <c r="E39" s="2">
        <v>3.847381E-05</v>
      </c>
      <c r="F39" s="2">
        <v>0.0001503463</v>
      </c>
      <c r="G39" s="2">
        <v>0.00105677</v>
      </c>
    </row>
    <row r="40" spans="2:7" ht="12.75" thickBot="1">
      <c r="B40" s="7" t="s">
        <v>46</v>
      </c>
      <c r="C40" s="17">
        <v>-0.003775</v>
      </c>
      <c r="D40" s="16" t="s">
        <v>47</v>
      </c>
      <c r="E40" s="17">
        <v>3.115848</v>
      </c>
      <c r="F40" s="16" t="s">
        <v>48</v>
      </c>
      <c r="G40" s="53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0.002269</v>
      </c>
      <c r="C4">
        <v>0.003776</v>
      </c>
      <c r="D4">
        <v>0.003772</v>
      </c>
      <c r="E4">
        <v>0.003778</v>
      </c>
      <c r="F4">
        <v>0.002091</v>
      </c>
      <c r="G4">
        <v>0.011763</v>
      </c>
    </row>
    <row r="5" spans="1:7" ht="12.75">
      <c r="A5" t="s">
        <v>13</v>
      </c>
      <c r="B5">
        <v>2.026492</v>
      </c>
      <c r="C5">
        <v>0.839695</v>
      </c>
      <c r="D5">
        <v>-0.916664</v>
      </c>
      <c r="E5">
        <v>-1.177486</v>
      </c>
      <c r="F5">
        <v>0.107592</v>
      </c>
      <c r="G5">
        <v>7.891085</v>
      </c>
    </row>
    <row r="6" spans="1:7" ht="12.75">
      <c r="A6" t="s">
        <v>14</v>
      </c>
      <c r="B6" s="54">
        <v>-222.4388</v>
      </c>
      <c r="C6" s="54">
        <v>264.9472</v>
      </c>
      <c r="D6" s="54">
        <v>-19.8062</v>
      </c>
      <c r="E6" s="54">
        <v>-78.97151</v>
      </c>
      <c r="F6" s="54">
        <v>-58.63407</v>
      </c>
      <c r="G6" s="54">
        <v>-0.003576613</v>
      </c>
    </row>
    <row r="7" spans="1:7" ht="12.75">
      <c r="A7" t="s">
        <v>15</v>
      </c>
      <c r="B7" s="54">
        <v>10000</v>
      </c>
      <c r="C7" s="54">
        <v>10000</v>
      </c>
      <c r="D7" s="54">
        <v>10000</v>
      </c>
      <c r="E7" s="54">
        <v>10000</v>
      </c>
      <c r="F7" s="54">
        <v>10000</v>
      </c>
      <c r="G7" s="54">
        <v>10000</v>
      </c>
    </row>
    <row r="8" spans="1:7" ht="12.75">
      <c r="A8" t="s">
        <v>16</v>
      </c>
      <c r="B8" s="54">
        <v>-1.185269</v>
      </c>
      <c r="C8" s="54">
        <v>1.661371</v>
      </c>
      <c r="D8" s="54">
        <v>-0.5038436</v>
      </c>
      <c r="E8" s="54">
        <v>1.582985</v>
      </c>
      <c r="F8" s="54">
        <v>-0.5260387</v>
      </c>
      <c r="G8" s="54">
        <v>0.4184688</v>
      </c>
    </row>
    <row r="9" spans="1:7" ht="12.75">
      <c r="A9" t="s">
        <v>17</v>
      </c>
      <c r="B9" s="54">
        <v>-1.075058</v>
      </c>
      <c r="C9" s="54">
        <v>-0.5930759</v>
      </c>
      <c r="D9" s="54">
        <v>-0.02734365</v>
      </c>
      <c r="E9" s="54">
        <v>1.037899</v>
      </c>
      <c r="F9" s="54">
        <v>-0.8318592</v>
      </c>
      <c r="G9" s="54">
        <v>-0.1658161</v>
      </c>
    </row>
    <row r="10" spans="1:7" ht="12.75">
      <c r="A10" t="s">
        <v>18</v>
      </c>
      <c r="B10" s="54">
        <v>-0.06527024</v>
      </c>
      <c r="C10" s="54">
        <v>-1.298572</v>
      </c>
      <c r="D10" s="54">
        <v>0.6487479</v>
      </c>
      <c r="E10" s="54">
        <v>-1.026257</v>
      </c>
      <c r="F10" s="54">
        <v>-1.483249</v>
      </c>
      <c r="G10" s="54">
        <v>-0.610915</v>
      </c>
    </row>
    <row r="11" spans="1:7" ht="12.75">
      <c r="A11" t="s">
        <v>19</v>
      </c>
      <c r="B11" s="54">
        <v>-1.019291</v>
      </c>
      <c r="C11" s="54">
        <v>-2.895833</v>
      </c>
      <c r="D11" s="54">
        <v>-1.720258</v>
      </c>
      <c r="E11" s="54">
        <v>-3.65851</v>
      </c>
      <c r="F11" s="54">
        <v>10.93463</v>
      </c>
      <c r="G11" s="54">
        <v>-0.681737</v>
      </c>
    </row>
    <row r="12" spans="1:7" ht="12.75">
      <c r="A12" t="s">
        <v>20</v>
      </c>
      <c r="B12" s="54">
        <v>-0.5855178</v>
      </c>
      <c r="C12" s="54">
        <v>-0.6703259</v>
      </c>
      <c r="D12" s="54">
        <v>-0.366171</v>
      </c>
      <c r="E12" s="54">
        <v>-0.4241952</v>
      </c>
      <c r="F12" s="54">
        <v>-0.11623</v>
      </c>
      <c r="G12" s="54">
        <v>-0.4517687</v>
      </c>
    </row>
    <row r="13" spans="1:7" ht="12.75">
      <c r="A13" t="s">
        <v>21</v>
      </c>
      <c r="B13" s="54">
        <v>-0.1188242</v>
      </c>
      <c r="C13" s="54">
        <v>-0.2399955</v>
      </c>
      <c r="D13" s="54">
        <v>-0.1267197</v>
      </c>
      <c r="E13" s="54">
        <v>0.244523</v>
      </c>
      <c r="F13" s="54">
        <v>-0.1758211</v>
      </c>
      <c r="G13" s="54">
        <v>-0.06996978</v>
      </c>
    </row>
    <row r="14" spans="1:7" ht="12.75">
      <c r="A14" t="s">
        <v>22</v>
      </c>
      <c r="B14" s="54">
        <v>-0.1257962</v>
      </c>
      <c r="C14" s="54">
        <v>-0.07523671</v>
      </c>
      <c r="D14" s="54">
        <v>-0.02672054</v>
      </c>
      <c r="E14" s="54">
        <v>-0.06950189</v>
      </c>
      <c r="F14" s="54">
        <v>0.1160192</v>
      </c>
      <c r="G14" s="54">
        <v>-0.04401411</v>
      </c>
    </row>
    <row r="15" spans="1:7" ht="12.75">
      <c r="A15" t="s">
        <v>23</v>
      </c>
      <c r="B15" s="54">
        <v>0.03654182</v>
      </c>
      <c r="C15" s="54">
        <v>0.4153963</v>
      </c>
      <c r="D15" s="54">
        <v>0.4413781</v>
      </c>
      <c r="E15" s="54">
        <v>0.4400131</v>
      </c>
      <c r="F15" s="54">
        <v>-0.1286608</v>
      </c>
      <c r="G15" s="54">
        <v>0.3002475</v>
      </c>
    </row>
    <row r="16" spans="1:7" ht="12.75">
      <c r="A16" t="s">
        <v>24</v>
      </c>
      <c r="B16" s="54">
        <v>-0.01858945</v>
      </c>
      <c r="C16" s="54">
        <v>-0.01202056</v>
      </c>
      <c r="D16" s="54">
        <v>-0.04364028</v>
      </c>
      <c r="E16" s="54">
        <v>-0.07114382</v>
      </c>
      <c r="F16" s="54">
        <v>-0.0526441</v>
      </c>
      <c r="G16" s="54">
        <v>-0.04023047</v>
      </c>
    </row>
    <row r="17" spans="1:7" ht="12.75">
      <c r="A17" t="s">
        <v>25</v>
      </c>
      <c r="B17" s="54">
        <v>-0.05080342</v>
      </c>
      <c r="C17" s="54">
        <v>-0.04706928</v>
      </c>
      <c r="D17" s="54">
        <v>-0.04312802</v>
      </c>
      <c r="E17" s="54">
        <v>-0.05365541</v>
      </c>
      <c r="F17" s="54">
        <v>-0.04940228</v>
      </c>
      <c r="G17" s="54">
        <v>-0.04855561</v>
      </c>
    </row>
    <row r="18" spans="1:7" ht="12.75">
      <c r="A18" t="s">
        <v>26</v>
      </c>
      <c r="B18" s="54">
        <v>0.1008954</v>
      </c>
      <c r="C18" s="54">
        <v>-0.05529846</v>
      </c>
      <c r="D18" s="54">
        <v>0.057315</v>
      </c>
      <c r="E18" s="54">
        <v>0.089533</v>
      </c>
      <c r="F18" s="54">
        <v>0.0003978731</v>
      </c>
      <c r="G18" s="54">
        <v>0.03669346</v>
      </c>
    </row>
    <row r="19" spans="1:7" ht="12.75">
      <c r="A19" t="s">
        <v>27</v>
      </c>
      <c r="B19" s="54">
        <v>-0.2457056</v>
      </c>
      <c r="C19" s="54">
        <v>-0.2482608</v>
      </c>
      <c r="D19" s="54">
        <v>-0.2474088</v>
      </c>
      <c r="E19" s="54">
        <v>-0.2406819</v>
      </c>
      <c r="F19" s="54">
        <v>-0.1755437</v>
      </c>
      <c r="G19" s="54">
        <v>-0.2361679</v>
      </c>
    </row>
    <row r="20" spans="1:7" ht="12.75">
      <c r="A20" t="s">
        <v>28</v>
      </c>
      <c r="B20" s="54">
        <v>-0.005042124</v>
      </c>
      <c r="C20" s="54">
        <v>0.01259954</v>
      </c>
      <c r="D20" s="54">
        <v>0.001086854</v>
      </c>
      <c r="E20" s="54">
        <v>0.002977764</v>
      </c>
      <c r="F20" s="54">
        <v>-0.009493483</v>
      </c>
      <c r="G20" s="54">
        <v>0.002016145</v>
      </c>
    </row>
    <row r="21" spans="1:7" ht="12.75">
      <c r="A21" t="s">
        <v>29</v>
      </c>
      <c r="B21" s="54">
        <v>-26.52273</v>
      </c>
      <c r="C21" s="54">
        <v>103.0641</v>
      </c>
      <c r="D21" s="54">
        <v>-15.7001</v>
      </c>
      <c r="E21" s="54">
        <v>-22.4458</v>
      </c>
      <c r="F21" s="54">
        <v>-88.45162</v>
      </c>
      <c r="G21" s="54">
        <v>0.0002739171</v>
      </c>
    </row>
    <row r="22" spans="1:7" ht="12.75">
      <c r="A22" t="s">
        <v>30</v>
      </c>
      <c r="B22" s="54">
        <v>40.53005</v>
      </c>
      <c r="C22" s="54">
        <v>16.79391</v>
      </c>
      <c r="D22" s="54">
        <v>-18.3333</v>
      </c>
      <c r="E22" s="54">
        <v>-23.54977</v>
      </c>
      <c r="F22" s="54">
        <v>2.151834</v>
      </c>
      <c r="G22" s="54">
        <v>0</v>
      </c>
    </row>
    <row r="23" spans="1:7" ht="12.75">
      <c r="A23" t="s">
        <v>31</v>
      </c>
      <c r="B23" s="54">
        <v>0.5761156</v>
      </c>
      <c r="C23" s="54">
        <v>3.517709</v>
      </c>
      <c r="D23" s="54">
        <v>2.543212</v>
      </c>
      <c r="E23" s="54">
        <v>3.034446</v>
      </c>
      <c r="F23" s="54">
        <v>7.617364</v>
      </c>
      <c r="G23" s="54">
        <v>3.287871</v>
      </c>
    </row>
    <row r="24" spans="1:7" ht="12.75">
      <c r="A24" t="s">
        <v>32</v>
      </c>
      <c r="B24" s="54">
        <v>-2.050789</v>
      </c>
      <c r="C24" s="54">
        <v>1.149056</v>
      </c>
      <c r="D24" s="54">
        <v>-0.1973421</v>
      </c>
      <c r="E24" s="54">
        <v>-3.052071</v>
      </c>
      <c r="F24" s="54">
        <v>-2.138208</v>
      </c>
      <c r="G24" s="54">
        <v>-1.087655</v>
      </c>
    </row>
    <row r="25" spans="1:7" ht="12.75">
      <c r="A25" t="s">
        <v>33</v>
      </c>
      <c r="B25" s="54">
        <v>0.0866468</v>
      </c>
      <c r="C25" s="54">
        <v>0.631335</v>
      </c>
      <c r="D25" s="54">
        <v>0.2569665</v>
      </c>
      <c r="E25" s="54">
        <v>0.3926297</v>
      </c>
      <c r="F25" s="54">
        <v>-2.074524</v>
      </c>
      <c r="G25" s="54">
        <v>0.04434793</v>
      </c>
    </row>
    <row r="26" spans="1:7" ht="12.75">
      <c r="A26" t="s">
        <v>34</v>
      </c>
      <c r="B26" s="54">
        <v>1.019341</v>
      </c>
      <c r="C26" s="54">
        <v>0.3806366</v>
      </c>
      <c r="D26" s="54">
        <v>0.5408852</v>
      </c>
      <c r="E26" s="54">
        <v>0.3304269</v>
      </c>
      <c r="F26" s="54">
        <v>1.903246</v>
      </c>
      <c r="G26" s="54">
        <v>0.7024701</v>
      </c>
    </row>
    <row r="27" spans="1:7" ht="12.75">
      <c r="A27" t="s">
        <v>35</v>
      </c>
      <c r="B27" s="54">
        <v>0.4574099</v>
      </c>
      <c r="C27" s="54">
        <v>0.129742</v>
      </c>
      <c r="D27" s="54">
        <v>-0.008789623</v>
      </c>
      <c r="E27" s="54">
        <v>0.2889766</v>
      </c>
      <c r="F27" s="54">
        <v>0.7826942</v>
      </c>
      <c r="G27" s="54">
        <v>0.2692439</v>
      </c>
    </row>
    <row r="28" spans="1:7" ht="12.75">
      <c r="A28" t="s">
        <v>36</v>
      </c>
      <c r="B28" s="54">
        <v>-0.2203706</v>
      </c>
      <c r="C28" s="54">
        <v>0.2637627</v>
      </c>
      <c r="D28" s="54">
        <v>0.1317162</v>
      </c>
      <c r="E28" s="54">
        <v>0.5194025</v>
      </c>
      <c r="F28" s="54">
        <v>-0.01348875</v>
      </c>
      <c r="G28" s="54">
        <v>0.1865816</v>
      </c>
    </row>
    <row r="29" spans="1:7" ht="12.75">
      <c r="A29" t="s">
        <v>37</v>
      </c>
      <c r="B29" s="54">
        <v>-0.1617436</v>
      </c>
      <c r="C29" s="54">
        <v>-0.03229734</v>
      </c>
      <c r="D29" s="54">
        <v>-0.0445779</v>
      </c>
      <c r="E29" s="54">
        <v>-0.114004</v>
      </c>
      <c r="F29" s="54">
        <v>-0.06747237</v>
      </c>
      <c r="G29" s="54">
        <v>-0.07834378</v>
      </c>
    </row>
    <row r="30" spans="1:7" ht="12.75">
      <c r="A30" t="s">
        <v>38</v>
      </c>
      <c r="B30" s="54">
        <v>0.2125541</v>
      </c>
      <c r="C30" s="54">
        <v>0.1351732</v>
      </c>
      <c r="D30" s="54">
        <v>0.1392169</v>
      </c>
      <c r="E30" s="54">
        <v>0.130772</v>
      </c>
      <c r="F30" s="54">
        <v>0.3023031</v>
      </c>
      <c r="G30" s="54">
        <v>0.1685422</v>
      </c>
    </row>
    <row r="31" spans="1:7" ht="12.75">
      <c r="A31" t="s">
        <v>39</v>
      </c>
      <c r="B31" s="54">
        <v>-0.04701311</v>
      </c>
      <c r="C31" s="54">
        <v>-0.04683145</v>
      </c>
      <c r="D31" s="54">
        <v>-0.02178288</v>
      </c>
      <c r="E31" s="54">
        <v>-0.03015357</v>
      </c>
      <c r="F31" s="54">
        <v>0.02702986</v>
      </c>
      <c r="G31" s="54">
        <v>-0.02696966</v>
      </c>
    </row>
    <row r="32" spans="1:7" ht="12.75">
      <c r="A32" t="s">
        <v>40</v>
      </c>
      <c r="B32" s="54">
        <v>-0.01532458</v>
      </c>
      <c r="C32" s="54">
        <v>0.05664449</v>
      </c>
      <c r="D32" s="54">
        <v>0.04118772</v>
      </c>
      <c r="E32" s="54">
        <v>0.1054737</v>
      </c>
      <c r="F32" s="54">
        <v>0.02880114</v>
      </c>
      <c r="G32" s="54">
        <v>0.05056731</v>
      </c>
    </row>
    <row r="33" spans="1:7" ht="12.75">
      <c r="A33" t="s">
        <v>41</v>
      </c>
      <c r="B33" s="54">
        <v>0.136813</v>
      </c>
      <c r="C33" s="54">
        <v>0.08826372</v>
      </c>
      <c r="D33" s="54">
        <v>0.1268434</v>
      </c>
      <c r="E33" s="54">
        <v>0.1303071</v>
      </c>
      <c r="F33" s="54">
        <v>0.1077089</v>
      </c>
      <c r="G33" s="54">
        <v>0.1172799</v>
      </c>
    </row>
    <row r="34" spans="1:7" ht="12.75">
      <c r="A34" t="s">
        <v>42</v>
      </c>
      <c r="B34" s="54">
        <v>-0.003496999</v>
      </c>
      <c r="C34" s="54">
        <v>-0.005061662</v>
      </c>
      <c r="D34" s="54">
        <v>0.005423951</v>
      </c>
      <c r="E34" s="54">
        <v>0.01034315</v>
      </c>
      <c r="F34" s="54">
        <v>-0.02374211</v>
      </c>
      <c r="G34" s="54">
        <v>-0.001075141</v>
      </c>
    </row>
    <row r="35" spans="1:7" ht="12.75">
      <c r="A35" t="s">
        <v>43</v>
      </c>
      <c r="B35" s="54">
        <v>-0.003538885</v>
      </c>
      <c r="C35" s="54">
        <v>-0.006963834</v>
      </c>
      <c r="D35" s="54">
        <v>-0.002476336</v>
      </c>
      <c r="E35" s="54">
        <v>-0.003569602</v>
      </c>
      <c r="F35" s="54">
        <v>-0.002178353</v>
      </c>
      <c r="G35" s="54">
        <v>-0.003934038</v>
      </c>
    </row>
    <row r="36" spans="1:6" ht="12.75">
      <c r="A36" t="s">
        <v>44</v>
      </c>
      <c r="B36" s="54">
        <v>24.62158</v>
      </c>
      <c r="C36" s="54">
        <v>24.63074</v>
      </c>
      <c r="D36" s="54">
        <v>24.65515</v>
      </c>
      <c r="E36" s="54">
        <v>24.66736</v>
      </c>
      <c r="F36" s="54">
        <v>24.69177</v>
      </c>
    </row>
    <row r="37" spans="1:6" ht="12.75">
      <c r="A37" t="s">
        <v>45</v>
      </c>
      <c r="B37" s="54">
        <v>-0.1500448</v>
      </c>
      <c r="C37" s="54">
        <v>-0.07375082</v>
      </c>
      <c r="D37" s="54">
        <v>-0.04475912</v>
      </c>
      <c r="E37" s="54">
        <v>-0.02288818</v>
      </c>
      <c r="F37" s="54">
        <v>-0.008138021</v>
      </c>
    </row>
    <row r="38" spans="1:7" ht="12.75">
      <c r="A38" t="s">
        <v>56</v>
      </c>
      <c r="B38" s="54">
        <v>0.0003783225</v>
      </c>
      <c r="C38" s="54">
        <v>-0.0004507032</v>
      </c>
      <c r="D38" s="54">
        <v>3.36215E-05</v>
      </c>
      <c r="E38" s="54">
        <v>0.000134161</v>
      </c>
      <c r="F38" s="54">
        <v>9.971028E-05</v>
      </c>
      <c r="G38" s="54">
        <v>0.0002144853</v>
      </c>
    </row>
    <row r="39" spans="1:7" ht="12.75">
      <c r="A39" t="s">
        <v>57</v>
      </c>
      <c r="B39" s="54">
        <v>4.35553E-05</v>
      </c>
      <c r="C39" s="54">
        <v>-0.0001744521</v>
      </c>
      <c r="D39" s="54">
        <v>2.67518E-05</v>
      </c>
      <c r="E39" s="54">
        <v>3.847381E-05</v>
      </c>
      <c r="F39" s="54">
        <v>0.0001503463</v>
      </c>
      <c r="G39" s="54">
        <v>0.00105677</v>
      </c>
    </row>
    <row r="40" spans="2:7" ht="12.75">
      <c r="B40" t="s">
        <v>46</v>
      </c>
      <c r="C40">
        <v>-0.003775</v>
      </c>
      <c r="D40" t="s">
        <v>47</v>
      </c>
      <c r="E40">
        <v>3.115848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59</v>
      </c>
      <c r="B50">
        <f>-0.017/(B7*B7+B22*B22)*(B21*B22+B6*B7)</f>
        <v>0.00037832248984080176</v>
      </c>
      <c r="C50">
        <f>-0.017/(C7*C7+C22*C22)*(C21*C22+C6*C7)</f>
        <v>-0.00045070321322466806</v>
      </c>
      <c r="D50">
        <f>-0.017/(D7*D7+D22*D22)*(D21*D22+D6*D7)</f>
        <v>3.362149510546406E-05</v>
      </c>
      <c r="E50">
        <f>-0.017/(E7*E7+E22*E22)*(E21*E22+E6*E7)</f>
        <v>0.0001341609620718147</v>
      </c>
      <c r="F50">
        <f>-0.017/(F7*F7+F22*F22)*(F21*F22+F6*F7)</f>
        <v>9.971027102758212E-05</v>
      </c>
      <c r="G50">
        <f>(B50*B$4+C50*C$4+D50*D$4+E50*E$4+F50*F$4)/SUM(B$4:F$4)</f>
        <v>-8.077474969824316E-08</v>
      </c>
    </row>
    <row r="51" spans="1:7" ht="12.75">
      <c r="A51" t="s">
        <v>60</v>
      </c>
      <c r="B51">
        <f>-0.017/(B7*B7+B22*B22)*(B21*B7-B6*B22)</f>
        <v>4.355529805706278E-05</v>
      </c>
      <c r="C51">
        <f>-0.017/(C7*C7+C22*C22)*(C21*C7-C6*C22)</f>
        <v>-0.00017445206308003942</v>
      </c>
      <c r="D51">
        <f>-0.017/(D7*D7+D22*D22)*(D21*D7-D6*D22)</f>
        <v>2.67518092956217E-05</v>
      </c>
      <c r="E51">
        <f>-0.017/(E7*E7+E22*E22)*(E21*E7-E6*E22)</f>
        <v>3.8473805979976996E-05</v>
      </c>
      <c r="F51">
        <f>-0.017/(F7*F7+F22*F22)*(F21*F7-F6*F22)</f>
        <v>0.0001503462980048654</v>
      </c>
      <c r="G51">
        <f>(B51*B$4+C51*C$4+D51*D$4+E51*E$4+F51*F$4)/SUM(B$4:F$4)</f>
        <v>4.6662876760065824E-08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9999.944293316954</v>
      </c>
      <c r="C62">
        <f>C7+(2/0.017)*(C8*C50-C23*C51)</f>
        <v>9999.984104275802</v>
      </c>
      <c r="D62">
        <f>D7+(2/0.017)*(D8*D50-D23*D51)</f>
        <v>9999.990002882641</v>
      </c>
      <c r="E62">
        <f>E7+(2/0.017)*(E8*E50-E23*E51)</f>
        <v>10000.011250365164</v>
      </c>
      <c r="F62">
        <f>F7+(2/0.017)*(F8*F50-F23*F51)</f>
        <v>9999.85909483067</v>
      </c>
    </row>
    <row r="63" spans="1:6" ht="12.75">
      <c r="A63" t="s">
        <v>68</v>
      </c>
      <c r="B63">
        <f>B8+(3/0.017)*(B9*B50-B24*B51)</f>
        <v>-1.2412800399651989</v>
      </c>
      <c r="C63">
        <f>C8+(3/0.017)*(C9*C50-C24*C51)</f>
        <v>1.74391624769599</v>
      </c>
      <c r="D63">
        <f>D8+(3/0.017)*(D9*D50-D24*D51)</f>
        <v>-0.5030742016769605</v>
      </c>
      <c r="E63">
        <f>E8+(3/0.017)*(E9*E50-E24*E51)</f>
        <v>1.6282797616231452</v>
      </c>
      <c r="F63">
        <f>F8+(3/0.017)*(F9*F50-F24*F51)</f>
        <v>-0.48394574396312945</v>
      </c>
    </row>
    <row r="64" spans="1:6" ht="12.75">
      <c r="A64" t="s">
        <v>69</v>
      </c>
      <c r="B64">
        <f>B9+(4/0.017)*(B10*B50-B25*B51)</f>
        <v>-1.0817561475079995</v>
      </c>
      <c r="C64">
        <f>C9+(4/0.017)*(C10*C50-C25*C51)</f>
        <v>-0.42945042558865404</v>
      </c>
      <c r="D64">
        <f>D9+(4/0.017)*(D10*D50-D25*D51)</f>
        <v>-0.023828931049137244</v>
      </c>
      <c r="E64">
        <f>E9+(4/0.017)*(E10*E50-E25*E51)</f>
        <v>1.0019485093287739</v>
      </c>
      <c r="F64">
        <f>F9+(4/0.017)*(F10*F50-F25*F51)</f>
        <v>-0.7932705308868576</v>
      </c>
    </row>
    <row r="65" spans="1:6" ht="12.75">
      <c r="A65" t="s">
        <v>70</v>
      </c>
      <c r="B65">
        <f>B10+(5/0.017)*(B11*B50-B26*B51)</f>
        <v>-0.1917462429615015</v>
      </c>
      <c r="C65">
        <f>C10+(5/0.017)*(C11*C50-C26*C51)</f>
        <v>-0.8951708005247642</v>
      </c>
      <c r="D65">
        <f>D10+(5/0.017)*(D11*D50-D26*D51)</f>
        <v>0.6274810459857766</v>
      </c>
      <c r="E65">
        <f>E10+(5/0.017)*(E11*E50-E26*E51)</f>
        <v>-1.1743575887619175</v>
      </c>
      <c r="F65">
        <f>F10+(5/0.017)*(F11*F50-F26*F51)</f>
        <v>-1.2467346086488935</v>
      </c>
    </row>
    <row r="66" spans="1:6" ht="12.75">
      <c r="A66" t="s">
        <v>71</v>
      </c>
      <c r="B66">
        <f>B11+(6/0.017)*(B12*B50-B27*B51)</f>
        <v>-1.1045041211073623</v>
      </c>
      <c r="C66">
        <f>C11+(6/0.017)*(C12*C50-C27*C51)</f>
        <v>-2.781214718844995</v>
      </c>
      <c r="D66">
        <f>D11+(6/0.017)*(D12*D50-D27*D51)</f>
        <v>-1.724520145235054</v>
      </c>
      <c r="E66">
        <f>E11+(6/0.017)*(E12*E50-E27*E51)</f>
        <v>-3.6825200467456707</v>
      </c>
      <c r="F66">
        <f>F11+(6/0.017)*(F12*F50-F27*F51)</f>
        <v>10.889007235208913</v>
      </c>
    </row>
    <row r="67" spans="1:6" ht="12.75">
      <c r="A67" t="s">
        <v>72</v>
      </c>
      <c r="B67">
        <f>B12+(7/0.017)*(B13*B50-B28*B51)</f>
        <v>-0.6000759717776055</v>
      </c>
      <c r="C67">
        <f>C12+(7/0.017)*(C13*C50-C28*C51)</f>
        <v>-0.6068397334519908</v>
      </c>
      <c r="D67">
        <f>D12+(7/0.017)*(D13*D50-D28*D51)</f>
        <v>-0.369376239238707</v>
      </c>
      <c r="E67">
        <f>E12+(7/0.017)*(E13*E50-E28*E51)</f>
        <v>-0.4189155323866353</v>
      </c>
      <c r="F67">
        <f>F12+(7/0.017)*(F13*F50-F28*F51)</f>
        <v>-0.12261366478488714</v>
      </c>
    </row>
    <row r="68" spans="1:6" ht="12.75">
      <c r="A68" t="s">
        <v>73</v>
      </c>
      <c r="B68">
        <f>B13+(8/0.017)*(B14*B50-B29*B51)</f>
        <v>-0.13790501924220666</v>
      </c>
      <c r="C68">
        <f>C13+(8/0.017)*(C14*C50-C29*C51)</f>
        <v>-0.2266895755979035</v>
      </c>
      <c r="D68">
        <f>D13+(8/0.017)*(D14*D50-D29*D51)</f>
        <v>-0.12658127412951814</v>
      </c>
      <c r="E68">
        <f>E13+(8/0.017)*(E14*E50-E29*E51)</f>
        <v>0.24219910698763852</v>
      </c>
      <c r="F68">
        <f>F13+(8/0.017)*(F14*F50-F29*F51)</f>
        <v>-0.16560344027128576</v>
      </c>
    </row>
    <row r="69" spans="1:6" ht="12.75">
      <c r="A69" t="s">
        <v>74</v>
      </c>
      <c r="B69">
        <f>B14+(9/0.017)*(B15*B50-B30*B51)</f>
        <v>-0.12337851668690157</v>
      </c>
      <c r="C69">
        <f>C14+(9/0.017)*(C15*C50-C30*C51)</f>
        <v>-0.1618692295309745</v>
      </c>
      <c r="D69">
        <f>D14+(9/0.017)*(D15*D50-D30*D51)</f>
        <v>-0.020835870057439268</v>
      </c>
      <c r="E69">
        <f>E14+(9/0.017)*(E15*E50-E30*E51)</f>
        <v>-0.04091297480110044</v>
      </c>
      <c r="F69">
        <f>F14+(9/0.017)*(F15*F50-F30*F51)</f>
        <v>0.08516563548287168</v>
      </c>
    </row>
    <row r="70" spans="1:6" ht="12.75">
      <c r="A70" t="s">
        <v>75</v>
      </c>
      <c r="B70">
        <f>B15+(10/0.017)*(B16*B50-B31*B51)</f>
        <v>0.03360938647639317</v>
      </c>
      <c r="C70">
        <f>C15+(10/0.017)*(C16*C50-C31*C51)</f>
        <v>0.4137773952630766</v>
      </c>
      <c r="D70">
        <f>D15+(10/0.017)*(D16*D50-D31*D51)</f>
        <v>0.44085779411249904</v>
      </c>
      <c r="E70">
        <f>E15+(10/0.017)*(E16*E50-E31*E51)</f>
        <v>0.4350809819206586</v>
      </c>
      <c r="F70">
        <f>F15+(10/0.017)*(F16*F50-F31*F51)</f>
        <v>-0.13413903345034878</v>
      </c>
    </row>
    <row r="71" spans="1:6" ht="12.75">
      <c r="A71" t="s">
        <v>76</v>
      </c>
      <c r="B71">
        <f>B16+(11/0.017)*(B17*B50-B32*B51)</f>
        <v>-0.03059407980415385</v>
      </c>
      <c r="C71">
        <f>C16+(11/0.017)*(C17*C50-C32*C51)</f>
        <v>0.008100396630039464</v>
      </c>
      <c r="D71">
        <f>D16+(11/0.017)*(D17*D50-D32*D51)</f>
        <v>-0.04529149294029988</v>
      </c>
      <c r="E71">
        <f>E16+(11/0.017)*(E17*E50-E32*E51)</f>
        <v>-0.07842739629724868</v>
      </c>
      <c r="F71">
        <f>F16+(11/0.017)*(F17*F50-F32*F51)</f>
        <v>-0.05863331497414728</v>
      </c>
    </row>
    <row r="72" spans="1:6" ht="12.75">
      <c r="A72" t="s">
        <v>77</v>
      </c>
      <c r="B72">
        <f>B17+(12/0.017)*(B18*B50-B33*B51)</f>
        <v>-0.028065489683480445</v>
      </c>
      <c r="C72">
        <f>C17+(12/0.017)*(C18*C50-C33*C51)</f>
        <v>-0.01860741059470961</v>
      </c>
      <c r="D72">
        <f>D17+(12/0.017)*(D18*D50-D33*D51)</f>
        <v>-0.04416303726252136</v>
      </c>
      <c r="E72">
        <f>E17+(12/0.017)*(E18*E50-E33*E51)</f>
        <v>-0.04871534647014424</v>
      </c>
      <c r="F72">
        <f>F17+(12/0.017)*(F18*F50-F33*F51)</f>
        <v>-0.060805076947675764</v>
      </c>
    </row>
    <row r="73" spans="1:6" ht="12.75">
      <c r="A73" t="s">
        <v>78</v>
      </c>
      <c r="B73">
        <f>B18+(13/0.017)*(B19*B50-B34*B51)</f>
        <v>0.02992790942123459</v>
      </c>
      <c r="C73">
        <f>C18+(13/0.017)*(C19*C50-C34*C51)</f>
        <v>0.02959071633469216</v>
      </c>
      <c r="D73">
        <f>D18+(13/0.017)*(D19*D50-D34*D51)</f>
        <v>0.050843023212153886</v>
      </c>
      <c r="E73">
        <f>E18+(13/0.017)*(E19*E50-E34*E51)</f>
        <v>0.06453625159725157</v>
      </c>
      <c r="F73">
        <f>F18+(13/0.017)*(F19*F50-F34*F51)</f>
        <v>-0.010257516915599032</v>
      </c>
    </row>
    <row r="74" spans="1:6" ht="12.75">
      <c r="A74" t="s">
        <v>79</v>
      </c>
      <c r="B74">
        <f>B19+(14/0.017)*(B20*B50-B35*B51)</f>
        <v>-0.24714958611807172</v>
      </c>
      <c r="C74">
        <f>C19+(14/0.017)*(C20*C50-C35*C51)</f>
        <v>-0.25393780689409384</v>
      </c>
      <c r="D74">
        <f>D19+(14/0.017)*(D20*D50-D35*D51)</f>
        <v>-0.24732415095599336</v>
      </c>
      <c r="E74">
        <f>E19+(14/0.017)*(E20*E50-E35*E51)</f>
        <v>-0.24023979988178168</v>
      </c>
      <c r="F74">
        <f>F19+(14/0.017)*(F20*F50-F35*F51)</f>
        <v>-0.17605353919710537</v>
      </c>
    </row>
    <row r="75" spans="1:6" ht="12.75">
      <c r="A75" t="s">
        <v>80</v>
      </c>
      <c r="B75" s="54">
        <f>B20</f>
        <v>-0.005042124</v>
      </c>
      <c r="C75" s="54">
        <f>C20</f>
        <v>0.01259954</v>
      </c>
      <c r="D75" s="54">
        <f>D20</f>
        <v>0.001086854</v>
      </c>
      <c r="E75" s="54">
        <f>E20</f>
        <v>0.002977764</v>
      </c>
      <c r="F75" s="54">
        <f>F20</f>
        <v>-0.009493483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40.5496185580771</v>
      </c>
      <c r="C82">
        <f>C22+(2/0.017)*(C8*C51+C23*C50)</f>
        <v>16.57328972376698</v>
      </c>
      <c r="D82">
        <f>D22+(2/0.017)*(D8*D51+D23*D50)</f>
        <v>-18.32482613389316</v>
      </c>
      <c r="E82">
        <f>E22+(2/0.017)*(E8*E51+E23*E50)</f>
        <v>-23.494710276179507</v>
      </c>
      <c r="F82">
        <f>F22+(2/0.017)*(F8*F51+F23*F50)</f>
        <v>2.231885936212171</v>
      </c>
    </row>
    <row r="83" spans="1:6" ht="12.75">
      <c r="A83" t="s">
        <v>83</v>
      </c>
      <c r="B83">
        <f>B23+(3/0.017)*(B9*B51+B24*B50)</f>
        <v>0.4309360578405721</v>
      </c>
      <c r="C83">
        <f>C23+(3/0.017)*(C9*C51+C24*C50)</f>
        <v>3.4445760734605235</v>
      </c>
      <c r="D83">
        <f>D23+(3/0.017)*(D9*D51+D24*D50)</f>
        <v>2.5419120420189123</v>
      </c>
      <c r="E83">
        <f>E23+(3/0.017)*(E9*E51+E24*E50)</f>
        <v>2.96923361348494</v>
      </c>
      <c r="F83">
        <f>F23+(3/0.017)*(F9*F51+F24*F50)</f>
        <v>7.557669602875065</v>
      </c>
    </row>
    <row r="84" spans="1:6" ht="12.75">
      <c r="A84" t="s">
        <v>84</v>
      </c>
      <c r="B84">
        <f>B24+(4/0.017)*(B10*B51+B25*B50)</f>
        <v>-2.0437448662693454</v>
      </c>
      <c r="C84">
        <f>C24+(4/0.017)*(C10*C51+C25*C50)</f>
        <v>1.135407494432183</v>
      </c>
      <c r="D84">
        <f>D24+(4/0.017)*(D10*D51+D25*D50)</f>
        <v>-0.1912256816414698</v>
      </c>
      <c r="E84">
        <f>E24+(4/0.017)*(E10*E51+E25*E50)</f>
        <v>-3.048967102214971</v>
      </c>
      <c r="F84">
        <f>F24+(4/0.017)*(F10*F51+F25*F50)</f>
        <v>-2.2393497285794455</v>
      </c>
    </row>
    <row r="85" spans="1:6" ht="12.75">
      <c r="A85" t="s">
        <v>85</v>
      </c>
      <c r="B85">
        <f>B25+(5/0.017)*(B11*B51+B26*B50)</f>
        <v>0.18701271229556798</v>
      </c>
      <c r="C85">
        <f>C25+(5/0.017)*(C11*C51+C26*C50)</f>
        <v>0.7294614419101021</v>
      </c>
      <c r="D85">
        <f>D25+(5/0.017)*(D11*D51+D26*D50)</f>
        <v>0.2487798397497501</v>
      </c>
      <c r="E85">
        <f>E25+(5/0.017)*(E11*E51+E26*E50)</f>
        <v>0.36426899025958875</v>
      </c>
      <c r="F85">
        <f>F25+(5/0.017)*(F11*F51+F26*F50)</f>
        <v>-1.5351844955749696</v>
      </c>
    </row>
    <row r="86" spans="1:6" ht="12.75">
      <c r="A86" t="s">
        <v>86</v>
      </c>
      <c r="B86">
        <f>B26+(6/0.017)*(B12*B51+B27*B50)</f>
        <v>1.0714160764526295</v>
      </c>
      <c r="C86">
        <f>C26+(6/0.017)*(C12*C51+C27*C50)</f>
        <v>0.4012711646708668</v>
      </c>
      <c r="D86">
        <f>D26+(6/0.017)*(D12*D51+D27*D50)</f>
        <v>0.5373235798723787</v>
      </c>
      <c r="E86">
        <f>E26+(6/0.017)*(E12*E51+E27*E50)</f>
        <v>0.3383500675940486</v>
      </c>
      <c r="F86">
        <f>F26+(6/0.017)*(F12*F51+F27*F50)</f>
        <v>1.9246229060929216</v>
      </c>
    </row>
    <row r="87" spans="1:6" ht="12.75">
      <c r="A87" t="s">
        <v>87</v>
      </c>
      <c r="B87">
        <f>B27+(7/0.017)*(B13*B51+B28*B50)</f>
        <v>0.42094954454766326</v>
      </c>
      <c r="C87">
        <f>C27+(7/0.017)*(C13*C51+C28*C50)</f>
        <v>0.09803159387075178</v>
      </c>
      <c r="D87">
        <f>D27+(7/0.017)*(D13*D51+D28*D50)</f>
        <v>-0.008361999454324498</v>
      </c>
      <c r="E87">
        <f>E27+(7/0.017)*(E13*E51+E28*E50)</f>
        <v>0.3215435933491196</v>
      </c>
      <c r="F87">
        <f>F27+(7/0.017)*(F13*F51+F28*F50)</f>
        <v>0.7712557806528667</v>
      </c>
    </row>
    <row r="88" spans="1:6" ht="12.75">
      <c r="A88" t="s">
        <v>88</v>
      </c>
      <c r="B88">
        <f>B28+(8/0.017)*(B14*B51+B29*B50)</f>
        <v>-0.25174487409565205</v>
      </c>
      <c r="C88">
        <f>C28+(8/0.017)*(C14*C51+C29*C50)</f>
        <v>0.27678938903315964</v>
      </c>
      <c r="D88">
        <f>D28+(8/0.017)*(D14*D51+D29*D50)</f>
        <v>0.13067450661787394</v>
      </c>
      <c r="E88">
        <f>E28+(8/0.017)*(E14*E51+E29*E50)</f>
        <v>0.5109465524465239</v>
      </c>
      <c r="F88">
        <f>F28+(8/0.017)*(F14*F51+F29*F50)</f>
        <v>-0.008446223450393985</v>
      </c>
    </row>
    <row r="89" spans="1:6" ht="12.75">
      <c r="A89" t="s">
        <v>89</v>
      </c>
      <c r="B89">
        <f>B29+(9/0.017)*(B15*B51+B30*B50)</f>
        <v>-0.11832887789437266</v>
      </c>
      <c r="C89">
        <f>C29+(9/0.017)*(C15*C51+C30*C50)</f>
        <v>-0.10291543611847534</v>
      </c>
      <c r="D89">
        <f>D29+(9/0.017)*(D15*D51+D30*D50)</f>
        <v>-0.035848777192723204</v>
      </c>
      <c r="E89">
        <f>E29+(9/0.017)*(E15*E51+E30*E50)</f>
        <v>-0.09575333625112165</v>
      </c>
      <c r="F89">
        <f>F29+(9/0.017)*(F15*F51+F30*F50)</f>
        <v>-0.06175522638257619</v>
      </c>
    </row>
    <row r="90" spans="1:6" ht="12.75">
      <c r="A90" t="s">
        <v>90</v>
      </c>
      <c r="B90">
        <f>B30+(10/0.017)*(B16*B51+B31*B50)</f>
        <v>0.20161540243186685</v>
      </c>
      <c r="C90">
        <f>C30+(10/0.017)*(C16*C51+C31*C50)</f>
        <v>0.14882266852138104</v>
      </c>
      <c r="D90">
        <f>D30+(10/0.017)*(D16*D51+D31*D50)</f>
        <v>0.13809935326972328</v>
      </c>
      <c r="E90">
        <f>E30+(10/0.017)*(E16*E51+E31*E50)</f>
        <v>0.12678223206561517</v>
      </c>
      <c r="F90">
        <f>F30+(10/0.017)*(F16*F51+F31*F50)</f>
        <v>0.29923269359978805</v>
      </c>
    </row>
    <row r="91" spans="1:6" ht="12.75">
      <c r="A91" t="s">
        <v>91</v>
      </c>
      <c r="B91">
        <f>B31+(11/0.017)*(B17*B51+B32*B50)</f>
        <v>-0.052196304410565275</v>
      </c>
      <c r="C91">
        <f>C31+(11/0.017)*(C17*C51+C32*C50)</f>
        <v>-0.05803755159756387</v>
      </c>
      <c r="D91">
        <f>D31+(11/0.017)*(D17*D51+D32*D50)</f>
        <v>-0.02163338342585164</v>
      </c>
      <c r="E91">
        <f>E31+(11/0.017)*(E17*E51+E32*E50)</f>
        <v>-0.02233313602689787</v>
      </c>
      <c r="F91">
        <f>F31+(11/0.017)*(F17*F51+F32*F50)</f>
        <v>0.024082066776902288</v>
      </c>
    </row>
    <row r="92" spans="1:6" ht="12.75">
      <c r="A92" t="s">
        <v>92</v>
      </c>
      <c r="B92">
        <f>B32+(12/0.017)*(B18*B51+B33*B50)</f>
        <v>0.024313512250947886</v>
      </c>
      <c r="C92">
        <f>C32+(12/0.017)*(C18*C51+C33*C50)</f>
        <v>0.03537356403551998</v>
      </c>
      <c r="D92">
        <f>D32+(12/0.017)*(D18*D51+D33*D50)</f>
        <v>0.0452803868484981</v>
      </c>
      <c r="E92">
        <f>E32+(12/0.017)*(E18*E51+E33*E50)</f>
        <v>0.12024555965053656</v>
      </c>
      <c r="F92">
        <f>F32+(12/0.017)*(F18*F51+F33*F50)</f>
        <v>0.03642431813558362</v>
      </c>
    </row>
    <row r="93" spans="1:6" ht="12.75">
      <c r="A93" t="s">
        <v>93</v>
      </c>
      <c r="B93">
        <f>B33+(13/0.017)*(B19*B51+B34*B50)</f>
        <v>0.12761758457986921</v>
      </c>
      <c r="C93">
        <f>C33+(13/0.017)*(C19*C51+C34*C50)</f>
        <v>0.12312736170025043</v>
      </c>
      <c r="D93">
        <f>D33+(13/0.017)*(D19*D51+D34*D50)</f>
        <v>0.12192154517543659</v>
      </c>
      <c r="E93">
        <f>E33+(13/0.017)*(E19*E51+E34*E50)</f>
        <v>0.1242871045298642</v>
      </c>
      <c r="F93">
        <f>F33+(13/0.017)*(F19*F51+F34*F50)</f>
        <v>0.08571620532192567</v>
      </c>
    </row>
    <row r="94" spans="1:6" ht="12.75">
      <c r="A94" t="s">
        <v>94</v>
      </c>
      <c r="B94">
        <f>B34+(14/0.017)*(B20*B51+B35*B50)</f>
        <v>-0.004780429233746653</v>
      </c>
      <c r="C94">
        <f>C34+(14/0.017)*(C20*C51+C35*C50)</f>
        <v>-0.0042870447890440005</v>
      </c>
      <c r="D94">
        <f>D34+(14/0.017)*(D20*D51+D35*D50)</f>
        <v>0.005379329864194929</v>
      </c>
      <c r="E94">
        <f>E34+(14/0.017)*(E20*E51+E35*E50)</f>
        <v>0.010043109144823155</v>
      </c>
      <c r="F94">
        <f>F34+(14/0.017)*(F20*F51+F35*F50)</f>
        <v>-0.02509641580537895</v>
      </c>
    </row>
    <row r="95" spans="1:6" ht="12.75">
      <c r="A95" t="s">
        <v>95</v>
      </c>
      <c r="B95" s="54">
        <f>B35</f>
        <v>-0.003538885</v>
      </c>
      <c r="C95" s="54">
        <f>C35</f>
        <v>-0.006963834</v>
      </c>
      <c r="D95" s="54">
        <f>D35</f>
        <v>-0.002476336</v>
      </c>
      <c r="E95" s="54">
        <f>E35</f>
        <v>-0.003569602</v>
      </c>
      <c r="F95" s="54">
        <f>F35</f>
        <v>-0.002178353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-1.2412869547630947</v>
      </c>
      <c r="C103">
        <f>C63*10000/C62</f>
        <v>1.7439190197815664</v>
      </c>
      <c r="D103">
        <f>D63*10000/D62</f>
        <v>-0.5030747046066467</v>
      </c>
      <c r="E103">
        <f>E63*10000/E62</f>
        <v>1.6282779297510155</v>
      </c>
      <c r="F103">
        <f>F63*10000/F62</f>
        <v>-0.48395256310491463</v>
      </c>
      <c r="G103">
        <f>AVERAGE(C103:E103)</f>
        <v>0.9563740816419783</v>
      </c>
      <c r="H103">
        <f>STDEV(C103:E103)</f>
        <v>1.2652415916289672</v>
      </c>
      <c r="I103">
        <f>(B103*B4+C103*C4+D103*D4+E103*E4+F103*F4)/SUM(B4:F4)</f>
        <v>0.44693672967668124</v>
      </c>
      <c r="K103">
        <f>(LN(H103)+LN(H123))/2-LN(K114*K115^3)</f>
        <v>-4.1584575283156235</v>
      </c>
    </row>
    <row r="104" spans="1:11" ht="12.75">
      <c r="A104" t="s">
        <v>69</v>
      </c>
      <c r="B104">
        <f>B64*10000/B62</f>
        <v>-1.0817621736462535</v>
      </c>
      <c r="C104">
        <f>C64*10000/C62</f>
        <v>-0.4294511082322914</v>
      </c>
      <c r="D104">
        <f>D64*10000/D62</f>
        <v>-0.023828954871223083</v>
      </c>
      <c r="E104">
        <f>E64*10000/E62</f>
        <v>1.0019473821013816</v>
      </c>
      <c r="F104">
        <f>F64*10000/F62</f>
        <v>-0.7932817086362058</v>
      </c>
      <c r="G104">
        <f>AVERAGE(C104:E104)</f>
        <v>0.18288910633262234</v>
      </c>
      <c r="H104">
        <f>STDEV(C104:E104)</f>
        <v>0.7377497388364751</v>
      </c>
      <c r="I104">
        <f>(B104*B4+C104*C4+D104*D4+E104*E4+F104*F4)/SUM(B4:F4)</f>
        <v>-0.13001424312393356</v>
      </c>
      <c r="K104">
        <f>(LN(H104)+LN(H124))/2-LN(K114*K115^4)</f>
        <v>-3.0592924676826967</v>
      </c>
    </row>
    <row r="105" spans="1:11" ht="12.75">
      <c r="A105" t="s">
        <v>70</v>
      </c>
      <c r="B105">
        <f>B65*10000/B62</f>
        <v>-0.19174731112217006</v>
      </c>
      <c r="C105">
        <f>C65*10000/C62</f>
        <v>-0.8951722234658416</v>
      </c>
      <c r="D105">
        <f>D65*10000/D62</f>
        <v>0.6274816732865693</v>
      </c>
      <c r="E105">
        <f>E65*10000/E62</f>
        <v>-1.1743562675682333</v>
      </c>
      <c r="F105">
        <f>F65*10000/F62</f>
        <v>-1.2467521760315412</v>
      </c>
      <c r="G105">
        <f>AVERAGE(C105:E105)</f>
        <v>-0.4806822725825019</v>
      </c>
      <c r="H105">
        <f>STDEV(C105:E105)</f>
        <v>0.9697971080661274</v>
      </c>
      <c r="I105">
        <f>(B105*B4+C105*C4+D105*D4+E105*E4+F105*F4)/SUM(B4:F4)</f>
        <v>-0.5413783547150975</v>
      </c>
      <c r="K105">
        <f>(LN(H105)+LN(H125))/2-LN(K114*K115^5)</f>
        <v>-3.402572961438601</v>
      </c>
    </row>
    <row r="106" spans="1:11" ht="12.75">
      <c r="A106" t="s">
        <v>71</v>
      </c>
      <c r="B106">
        <f>B66*10000/B62</f>
        <v>-1.1045102739677377</v>
      </c>
      <c r="C106">
        <f>C66*10000/C62</f>
        <v>-2.7812191397942327</v>
      </c>
      <c r="D106">
        <f>D66*10000/D62</f>
        <v>-1.7245218692598052</v>
      </c>
      <c r="E106">
        <f>E66*10000/E62</f>
        <v>-3.682515903780807</v>
      </c>
      <c r="F106">
        <f>F66*10000/F62</f>
        <v>10.889160669111707</v>
      </c>
      <c r="G106">
        <f>AVERAGE(C106:E106)</f>
        <v>-2.7294189709449483</v>
      </c>
      <c r="H106">
        <f>STDEV(C106:E106)</f>
        <v>0.9800242869054662</v>
      </c>
      <c r="I106">
        <f>(B106*B4+C106*C4+D106*D4+E106*E4+F106*F4)/SUM(B4:F4)</f>
        <v>-0.6793461621646765</v>
      </c>
      <c r="K106">
        <f>(LN(H106)+LN(H126))/2-LN(K114*K115^6)</f>
        <v>-3.2575531649728564</v>
      </c>
    </row>
    <row r="107" spans="1:11" ht="12.75">
      <c r="A107" t="s">
        <v>72</v>
      </c>
      <c r="B107">
        <f>B67*10000/B62</f>
        <v>-0.6000793146204237</v>
      </c>
      <c r="C107">
        <f>C67*10000/C62</f>
        <v>-0.6068406980692277</v>
      </c>
      <c r="D107">
        <f>D67*10000/D62</f>
        <v>-0.36937660850883747</v>
      </c>
      <c r="E107">
        <f>E67*10000/E62</f>
        <v>-0.4189150610918943</v>
      </c>
      <c r="F107">
        <f>F67*10000/F62</f>
        <v>-0.1226153924991514</v>
      </c>
      <c r="G107">
        <f>AVERAGE(C107:E107)</f>
        <v>-0.4650441225566531</v>
      </c>
      <c r="H107">
        <f>STDEV(C107:E107)</f>
        <v>0.1252725675932321</v>
      </c>
      <c r="I107">
        <f>(B107*B4+C107*C4+D107*D4+E107*E4+F107*F4)/SUM(B4:F4)</f>
        <v>-0.4389486736324993</v>
      </c>
      <c r="K107">
        <f>(LN(H107)+LN(H127))/2-LN(K114*K115^7)</f>
        <v>-3.4426915247336476</v>
      </c>
    </row>
    <row r="108" spans="1:9" ht="12.75">
      <c r="A108" t="s">
        <v>73</v>
      </c>
      <c r="B108">
        <f>B68*10000/B62</f>
        <v>-0.13790578746960594</v>
      </c>
      <c r="C108">
        <f>C68*10000/C62</f>
        <v>-0.22668993593797354</v>
      </c>
      <c r="D108">
        <f>D68*10000/D62</f>
        <v>-0.12658140067442994</v>
      </c>
      <c r="E108">
        <f>E68*10000/E62</f>
        <v>0.2421988345051055</v>
      </c>
      <c r="F108">
        <f>F68*10000/F62</f>
        <v>-0.1656057737422449</v>
      </c>
      <c r="G108">
        <f>AVERAGE(C108:E108)</f>
        <v>-0.03702416736909934</v>
      </c>
      <c r="H108">
        <f>STDEV(C108:E108)</f>
        <v>0.24694036383281828</v>
      </c>
      <c r="I108">
        <f>(B108*B4+C108*C4+D108*D4+E108*E4+F108*F4)/SUM(B4:F4)</f>
        <v>-0.06869877274952312</v>
      </c>
    </row>
    <row r="109" spans="1:9" ht="12.75">
      <c r="A109" t="s">
        <v>74</v>
      </c>
      <c r="B109">
        <f>B69*10000/B62</f>
        <v>-0.12337920399152269</v>
      </c>
      <c r="C109">
        <f>C69*10000/C62</f>
        <v>-0.16186948683424637</v>
      </c>
      <c r="D109">
        <f>D69*10000/D62</f>
        <v>-0.020835890887323915</v>
      </c>
      <c r="E109">
        <f>E69*10000/E62</f>
        <v>-0.04091292877256158</v>
      </c>
      <c r="F109">
        <f>F69*10000/F62</f>
        <v>0.08516683552760981</v>
      </c>
      <c r="G109">
        <f>AVERAGE(C109:E109)</f>
        <v>-0.07453943549804395</v>
      </c>
      <c r="H109">
        <f>STDEV(C109:E109)</f>
        <v>0.0762933500532591</v>
      </c>
      <c r="I109">
        <f>(B109*B4+C109*C4+D109*D4+E109*E4+F109*F4)/SUM(B4:F4)</f>
        <v>-0.060324159657297635</v>
      </c>
    </row>
    <row r="110" spans="1:11" ht="12.75">
      <c r="A110" t="s">
        <v>75</v>
      </c>
      <c r="B110">
        <f>B70*10000/B62</f>
        <v>0.033609573704180135</v>
      </c>
      <c r="C110">
        <f>C70*10000/C62</f>
        <v>0.4137780529932576</v>
      </c>
      <c r="D110">
        <f>D70*10000/D62</f>
        <v>0.4408582348436503</v>
      </c>
      <c r="E110">
        <f>E70*10000/E62</f>
        <v>0.435080492439217</v>
      </c>
      <c r="F110">
        <f>F70*10000/F62</f>
        <v>-0.1341409235653037</v>
      </c>
      <c r="G110">
        <f>AVERAGE(C110:E110)</f>
        <v>0.429905593425375</v>
      </c>
      <c r="H110">
        <f>STDEV(C110:E110)</f>
        <v>0.014262494421213924</v>
      </c>
      <c r="I110">
        <f>(B110*B4+C110*C4+D110*D4+E110*E4+F110*F4)/SUM(B4:F4)</f>
        <v>0.29738931161085597</v>
      </c>
      <c r="K110">
        <f>EXP(AVERAGE(K103:K107))</f>
        <v>0.03130074031658485</v>
      </c>
    </row>
    <row r="111" spans="1:9" ht="12.75">
      <c r="A111" t="s">
        <v>76</v>
      </c>
      <c r="B111">
        <f>B71*10000/B62</f>
        <v>-0.030594250234573937</v>
      </c>
      <c r="C111">
        <f>C71*10000/C62</f>
        <v>0.008100409506227004</v>
      </c>
      <c r="D111">
        <f>D71*10000/D62</f>
        <v>-0.04529153821878218</v>
      </c>
      <c r="E111">
        <f>E71*10000/E62</f>
        <v>-0.07842730806366323</v>
      </c>
      <c r="F111">
        <f>F71*10000/F62</f>
        <v>-0.058634141159506145</v>
      </c>
      <c r="G111">
        <f>AVERAGE(C111:E111)</f>
        <v>-0.038539478925406136</v>
      </c>
      <c r="H111">
        <f>STDEV(C111:E111)</f>
        <v>0.04365723543113584</v>
      </c>
      <c r="I111">
        <f>(B111*B4+C111*C4+D111*D4+E111*E4+F111*F4)/SUM(B4:F4)</f>
        <v>-0.04007224586746325</v>
      </c>
    </row>
    <row r="112" spans="1:9" ht="12.75">
      <c r="A112" t="s">
        <v>77</v>
      </c>
      <c r="B112">
        <f>B72*10000/B62</f>
        <v>-0.02806564602788522</v>
      </c>
      <c r="C112">
        <f>C72*10000/C62</f>
        <v>-0.01860744017258331</v>
      </c>
      <c r="D112">
        <f>D72*10000/D62</f>
        <v>-0.04416308141287214</v>
      </c>
      <c r="E112">
        <f>E72*10000/E62</f>
        <v>-0.048715291663662216</v>
      </c>
      <c r="F112">
        <f>F72*10000/F62</f>
        <v>-0.06080593373471468</v>
      </c>
      <c r="G112">
        <f>AVERAGE(C112:E112)</f>
        <v>-0.037161937749705894</v>
      </c>
      <c r="H112">
        <f>STDEV(C112:E112)</f>
        <v>0.016229069283123884</v>
      </c>
      <c r="I112">
        <f>(B112*B4+C112*C4+D112*D4+E112*E4+F112*F4)/SUM(B4:F4)</f>
        <v>-0.038997664628516136</v>
      </c>
    </row>
    <row r="113" spans="1:9" ht="12.75">
      <c r="A113" t="s">
        <v>78</v>
      </c>
      <c r="B113">
        <f>B73*10000/B62</f>
        <v>0.029928076140619767</v>
      </c>
      <c r="C113">
        <f>C73*10000/C62</f>
        <v>0.0295907633713535</v>
      </c>
      <c r="D113">
        <f>D73*10000/D62</f>
        <v>0.05084307404057169</v>
      </c>
      <c r="E113">
        <f>E73*10000/E62</f>
        <v>0.06453617899169357</v>
      </c>
      <c r="F113">
        <f>F73*10000/F62</f>
        <v>-0.010257661451351405</v>
      </c>
      <c r="G113">
        <f>AVERAGE(C113:E113)</f>
        <v>0.048323338801206255</v>
      </c>
      <c r="H113">
        <f>STDEV(C113:E113)</f>
        <v>0.017608444493394416</v>
      </c>
      <c r="I113">
        <f>(B113*B4+C113*C4+D113*D4+E113*E4+F113*F4)/SUM(B4:F4)</f>
        <v>0.03785480789686192</v>
      </c>
    </row>
    <row r="114" spans="1:11" ht="12.75">
      <c r="A114" t="s">
        <v>79</v>
      </c>
      <c r="B114">
        <f>B74*10000/B62</f>
        <v>-0.2471509629141073</v>
      </c>
      <c r="C114">
        <f>C74*10000/C62</f>
        <v>-0.25393821054726967</v>
      </c>
      <c r="D114">
        <f>D74*10000/D62</f>
        <v>-0.2473243982090968</v>
      </c>
      <c r="E114">
        <f>E74*10000/E62</f>
        <v>-0.2402395296035382</v>
      </c>
      <c r="F114">
        <f>F74*10000/F62</f>
        <v>-0.17605601991743516</v>
      </c>
      <c r="G114">
        <f>AVERAGE(C114:E114)</f>
        <v>-0.24716737945330158</v>
      </c>
      <c r="H114">
        <f>STDEV(C114:E114)</f>
        <v>0.006850690189080767</v>
      </c>
      <c r="I114">
        <f>(B114*B4+C114*C4+D114*D4+E114*E4+F114*F4)/SUM(B4:F4)</f>
        <v>-0.23768468241826068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-0.005042152088156825</v>
      </c>
      <c r="C115">
        <f>C75*10000/C62</f>
        <v>0.01259956002791312</v>
      </c>
      <c r="D115">
        <f>D75*10000/D62</f>
        <v>0.001086855086541785</v>
      </c>
      <c r="E115">
        <f>E75*10000/E62</f>
        <v>0.0029777606499105315</v>
      </c>
      <c r="F115">
        <f>F75*10000/F62</f>
        <v>-0.009493616769967853</v>
      </c>
      <c r="G115">
        <f>AVERAGE(C115:E115)</f>
        <v>0.005554725254788479</v>
      </c>
      <c r="H115">
        <f>STDEV(C115:E115)</f>
        <v>0.006173828123446936</v>
      </c>
      <c r="I115">
        <f>(B115*B4+C115*C4+D115*D4+E115*E4+F115*F4)/SUM(B4:F4)</f>
        <v>0.0020166862191232267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40.54984444781032</v>
      </c>
      <c r="C122">
        <f>C82*10000/C62</f>
        <v>16.573316068253106</v>
      </c>
      <c r="D122">
        <f>D82*10000/D62</f>
        <v>-18.32484445345522</v>
      </c>
      <c r="E122">
        <f>E82*10000/E62</f>
        <v>-23.494683843802243</v>
      </c>
      <c r="F122">
        <f>F82*10000/F62</f>
        <v>2.2319173850818785</v>
      </c>
      <c r="G122">
        <f>AVERAGE(C122:E122)</f>
        <v>-8.415404076334786</v>
      </c>
      <c r="H122">
        <f>STDEV(C122:E122)</f>
        <v>21.79469914173847</v>
      </c>
      <c r="I122">
        <f>(B122*B4+C122*C4+D122*D4+E122*E4+F122*F4)/SUM(B4:F4)</f>
        <v>0.08741227449276918</v>
      </c>
    </row>
    <row r="123" spans="1:9" ht="12.75">
      <c r="A123" t="s">
        <v>83</v>
      </c>
      <c r="B123">
        <f>B83*10000/B62</f>
        <v>0.4309384584557838</v>
      </c>
      <c r="C123">
        <f>C83*10000/C62</f>
        <v>3.444581548872351</v>
      </c>
      <c r="D123">
        <f>D83*10000/D62</f>
        <v>2.541914583200753</v>
      </c>
      <c r="E123">
        <f>E83*10000/E62</f>
        <v>2.969230272992458</v>
      </c>
      <c r="F123">
        <f>F83*10000/F62</f>
        <v>7.557776095847119</v>
      </c>
      <c r="G123">
        <f>AVERAGE(C123:E123)</f>
        <v>2.985242135021854</v>
      </c>
      <c r="H123">
        <f>STDEV(C123:E123)</f>
        <v>0.45154645112427755</v>
      </c>
      <c r="I123">
        <f>(B123*B4+C123*C4+D123*D4+E123*E4+F123*F4)/SUM(B4:F4)</f>
        <v>3.2254050035951325</v>
      </c>
    </row>
    <row r="124" spans="1:9" ht="12.75">
      <c r="A124" t="s">
        <v>84</v>
      </c>
      <c r="B124">
        <f>B84*10000/B62</f>
        <v>-2.043756251357517</v>
      </c>
      <c r="C124">
        <f>C84*10000/C62</f>
        <v>1.1354092992474902</v>
      </c>
      <c r="D124">
        <f>D84*10000/D62</f>
        <v>-0.19122587281221906</v>
      </c>
      <c r="E124">
        <f>E84*10000/E62</f>
        <v>-3.048963672019503</v>
      </c>
      <c r="F124">
        <f>F84*10000/F62</f>
        <v>-2.239381282619328</v>
      </c>
      <c r="G124">
        <f>AVERAGE(C124:E124)</f>
        <v>-0.7015934151947438</v>
      </c>
      <c r="H124">
        <f>STDEV(C124:E124)</f>
        <v>2.1383639919119535</v>
      </c>
      <c r="I124">
        <f>(B124*B4+C124*C4+D124*D4+E124*E4+F124*F4)/SUM(B4:F4)</f>
        <v>-1.101161062569557</v>
      </c>
    </row>
    <row r="125" spans="1:9" ht="12.75">
      <c r="A125" t="s">
        <v>85</v>
      </c>
      <c r="B125">
        <f>B85*10000/B62</f>
        <v>0.1870137540871604</v>
      </c>
      <c r="C125">
        <f>C85*10000/C62</f>
        <v>0.7294626014437346</v>
      </c>
      <c r="D125">
        <f>D85*10000/D62</f>
        <v>0.24878008845812416</v>
      </c>
      <c r="E125">
        <f>E85*10000/E62</f>
        <v>0.36426858044413396</v>
      </c>
      <c r="F125">
        <f>F85*10000/F62</f>
        <v>-1.5352061274229039</v>
      </c>
      <c r="G125">
        <f>AVERAGE(C125:E125)</f>
        <v>0.44750375678199755</v>
      </c>
      <c r="H125">
        <f>STDEV(C125:E125)</f>
        <v>0.25091829448554936</v>
      </c>
      <c r="I125">
        <f>(B125*B4+C125*C4+D125*D4+E125*E4+F125*F4)/SUM(B4:F4)</f>
        <v>0.1455612756098431</v>
      </c>
    </row>
    <row r="126" spans="1:9" ht="12.75">
      <c r="A126" t="s">
        <v>86</v>
      </c>
      <c r="B126">
        <f>B86*10000/B62</f>
        <v>1.0714220449894565</v>
      </c>
      <c r="C126">
        <f>C86*10000/C62</f>
        <v>0.40127180252145694</v>
      </c>
      <c r="D126">
        <f>D86*10000/D62</f>
        <v>0.5373241170416044</v>
      </c>
      <c r="E126">
        <f>E86*10000/E62</f>
        <v>0.33834968693829554</v>
      </c>
      <c r="F126">
        <f>F86*10000/F62</f>
        <v>1.924650025406695</v>
      </c>
      <c r="G126">
        <f>AVERAGE(C126:E126)</f>
        <v>0.4256485355004523</v>
      </c>
      <c r="H126">
        <f>STDEV(C126:E126)</f>
        <v>0.1017023834124899</v>
      </c>
      <c r="I126">
        <f>(B126*B4+C126*C4+D126*D4+E126*E4+F126*F4)/SUM(B4:F4)</f>
        <v>0.7188431618169904</v>
      </c>
    </row>
    <row r="127" spans="1:9" ht="12.75">
      <c r="A127" t="s">
        <v>87</v>
      </c>
      <c r="B127">
        <f>B87*10000/B62</f>
        <v>0.4209518895310121</v>
      </c>
      <c r="C127">
        <f>C87*10000/C62</f>
        <v>0.09803174969931736</v>
      </c>
      <c r="D127">
        <f>D87*10000/D62</f>
        <v>-0.008362007813921846</v>
      </c>
      <c r="E127">
        <f>E87*10000/E62</f>
        <v>0.3215432316012425</v>
      </c>
      <c r="F127">
        <f>F87*10000/F62</f>
        <v>0.771266648198633</v>
      </c>
      <c r="G127">
        <f>AVERAGE(C127:E127)</f>
        <v>0.13707099116221266</v>
      </c>
      <c r="H127">
        <f>STDEV(C127:E127)</f>
        <v>0.16838174939373005</v>
      </c>
      <c r="I127">
        <f>(B127*B4+C127*C4+D127*D4+E127*E4+F127*F4)/SUM(B4:F4)</f>
        <v>0.2627358868487321</v>
      </c>
    </row>
    <row r="128" spans="1:9" ht="12.75">
      <c r="A128" t="s">
        <v>88</v>
      </c>
      <c r="B128">
        <f>B88*10000/B62</f>
        <v>-0.2517462764906553</v>
      </c>
      <c r="C128">
        <f>C88*10000/C62</f>
        <v>0.2767898290106379</v>
      </c>
      <c r="D128">
        <f>D88*10000/D62</f>
        <v>0.1306746372548424</v>
      </c>
      <c r="E128">
        <f>E88*10000/E62</f>
        <v>0.5109459776136411</v>
      </c>
      <c r="F128">
        <f>F88*10000/F62</f>
        <v>-0.008446342463725493</v>
      </c>
      <c r="G128">
        <f>AVERAGE(C128:E128)</f>
        <v>0.3061368146263738</v>
      </c>
      <c r="H128">
        <f>STDEV(C128:E128)</f>
        <v>0.1918267636387504</v>
      </c>
      <c r="I128">
        <f>(B128*B4+C128*C4+D128*D4+E128*E4+F128*F4)/SUM(B4:F4)</f>
        <v>0.1835741059572118</v>
      </c>
    </row>
    <row r="129" spans="1:9" ht="12.75">
      <c r="A129" t="s">
        <v>89</v>
      </c>
      <c r="B129">
        <f>B89*10000/B62</f>
        <v>-0.11832953706897431</v>
      </c>
      <c r="C129">
        <f>C89*10000/C62</f>
        <v>-0.10291559971027422</v>
      </c>
      <c r="D129">
        <f>D89*10000/D62</f>
        <v>-0.035848813031202305</v>
      </c>
      <c r="E129">
        <f>E89*10000/E62</f>
        <v>-0.095753228525243</v>
      </c>
      <c r="F129">
        <f>F89*10000/F62</f>
        <v>-0.06175609655790045</v>
      </c>
      <c r="G129">
        <f>AVERAGE(C129:E129)</f>
        <v>-0.07817254708890652</v>
      </c>
      <c r="H129">
        <f>STDEV(C129:E129)</f>
        <v>0.03682796137024819</v>
      </c>
      <c r="I129">
        <f>(B129*B4+C129*C4+D129*D4+E129*E4+F129*F4)/SUM(B4:F4)</f>
        <v>-0.0818059697909047</v>
      </c>
    </row>
    <row r="130" spans="1:9" ht="12.75">
      <c r="A130" t="s">
        <v>90</v>
      </c>
      <c r="B130">
        <f>B90*10000/B62</f>
        <v>0.20161652557065554</v>
      </c>
      <c r="C130">
        <f>C90*10000/C62</f>
        <v>0.1488229050861664</v>
      </c>
      <c r="D130">
        <f>D90*10000/D62</f>
        <v>0.13809949132940547</v>
      </c>
      <c r="E130">
        <f>E90*10000/E62</f>
        <v>0.12678208943113495</v>
      </c>
      <c r="F130">
        <f>F90*10000/F62</f>
        <v>0.2992369100025354</v>
      </c>
      <c r="G130">
        <f>AVERAGE(C130:E130)</f>
        <v>0.1379014952822356</v>
      </c>
      <c r="H130">
        <f>STDEV(C130:E130)</f>
        <v>0.011021741718566694</v>
      </c>
      <c r="I130">
        <f>(B130*B4+C130*C4+D130*D4+E130*E4+F130*F4)/SUM(B4:F4)</f>
        <v>0.16862307663558773</v>
      </c>
    </row>
    <row r="131" spans="1:9" ht="12.75">
      <c r="A131" t="s">
        <v>91</v>
      </c>
      <c r="B131">
        <f>B91*10000/B62</f>
        <v>-0.05219659518048366</v>
      </c>
      <c r="C131">
        <f>C91*10000/C62</f>
        <v>-0.05803764385260185</v>
      </c>
      <c r="D131">
        <f>D91*10000/D62</f>
        <v>-0.02163340505302056</v>
      </c>
      <c r="E131">
        <f>E91*10000/E62</f>
        <v>-0.02233311090133258</v>
      </c>
      <c r="F131">
        <f>F91*10000/F62</f>
        <v>0.024082406110453376</v>
      </c>
      <c r="G131">
        <f>AVERAGE(C131:E131)</f>
        <v>-0.03400138660231833</v>
      </c>
      <c r="H131">
        <f>STDEV(C131:E131)</f>
        <v>0.020818949157435776</v>
      </c>
      <c r="I131">
        <f>(B131*B4+C131*C4+D131*D4+E131*E4+F131*F4)/SUM(B4:F4)</f>
        <v>-0.028892235325781723</v>
      </c>
    </row>
    <row r="132" spans="1:9" ht="12.75">
      <c r="A132" t="s">
        <v>92</v>
      </c>
      <c r="B132">
        <f>B92*10000/B62</f>
        <v>0.024313647694214464</v>
      </c>
      <c r="C132">
        <f>C92*10000/C62</f>
        <v>0.03537362026445114</v>
      </c>
      <c r="D132">
        <f>D92*10000/D62</f>
        <v>0.04528043211587749</v>
      </c>
      <c r="E132">
        <f>E92*10000/E62</f>
        <v>0.12024542437004321</v>
      </c>
      <c r="F132">
        <f>F92*10000/F62</f>
        <v>0.03642483138028696</v>
      </c>
      <c r="G132">
        <f>AVERAGE(C132:E132)</f>
        <v>0.06696649225012395</v>
      </c>
      <c r="H132">
        <f>STDEV(C132:E132)</f>
        <v>0.04640603070877872</v>
      </c>
      <c r="I132">
        <f>(B132*B4+C132*C4+D132*D4+E132*E4+F132*F4)/SUM(B4:F4)</f>
        <v>0.05673771403570275</v>
      </c>
    </row>
    <row r="133" spans="1:9" ht="12.75">
      <c r="A133" t="s">
        <v>93</v>
      </c>
      <c r="B133">
        <f>B93*10000/B62</f>
        <v>0.12761829549906303</v>
      </c>
      <c r="C133">
        <f>C93*10000/C62</f>
        <v>0.12312755742041984</v>
      </c>
      <c r="D133">
        <f>D93*10000/D62</f>
        <v>0.121921667061958</v>
      </c>
      <c r="E133">
        <f>E93*10000/E62</f>
        <v>0.1242869647024904</v>
      </c>
      <c r="F133">
        <f>F93*10000/F62</f>
        <v>0.08571741312458675</v>
      </c>
      <c r="G133">
        <f>AVERAGE(C133:E133)</f>
        <v>0.12311206306162274</v>
      </c>
      <c r="H133">
        <f>STDEV(C133:E133)</f>
        <v>0.0011827249420069237</v>
      </c>
      <c r="I133">
        <f>(B133*B4+C133*C4+D133*D4+E133*E4+F133*F4)/SUM(B4:F4)</f>
        <v>0.11877950790221246</v>
      </c>
    </row>
    <row r="134" spans="1:9" ht="12.75">
      <c r="A134" t="s">
        <v>94</v>
      </c>
      <c r="B134">
        <f>B94*10000/B62</f>
        <v>-0.004780455864080617</v>
      </c>
      <c r="C134">
        <f>C94*10000/C62</f>
        <v>-0.004287051603622992</v>
      </c>
      <c r="D134">
        <f>D94*10000/D62</f>
        <v>0.005379335241979501</v>
      </c>
      <c r="E134">
        <f>E94*10000/E62</f>
        <v>0.01004309784597134</v>
      </c>
      <c r="F134">
        <f>F94*10000/F62</f>
        <v>-0.025096769431833595</v>
      </c>
      <c r="G134">
        <f>AVERAGE(C134:E134)</f>
        <v>0.0037117938281092835</v>
      </c>
      <c r="H134">
        <f>STDEV(C134:E134)</f>
        <v>0.007309159772994185</v>
      </c>
      <c r="I134">
        <f>(B134*B4+C134*C4+D134*D4+E134*E4+F134*F4)/SUM(B4:F4)</f>
        <v>-0.0013565236451623726</v>
      </c>
    </row>
    <row r="135" spans="1:9" ht="12.75">
      <c r="A135" t="s">
        <v>95</v>
      </c>
      <c r="B135">
        <f>B95*10000/B62</f>
        <v>-0.0035389047140643236</v>
      </c>
      <c r="C135">
        <f>C95*10000/C62</f>
        <v>-0.006963845069536058</v>
      </c>
      <c r="D135">
        <f>D95*10000/D62</f>
        <v>-0.002476338475624636</v>
      </c>
      <c r="E135">
        <f>E95*10000/E62</f>
        <v>-0.003569597984071919</v>
      </c>
      <c r="F135">
        <f>F95*10000/F62</f>
        <v>-0.0021783836945523344</v>
      </c>
      <c r="G135">
        <f>AVERAGE(C135:E135)</f>
        <v>-0.004336593843077537</v>
      </c>
      <c r="H135">
        <f>STDEV(C135:E135)</f>
        <v>0.002340008727205618</v>
      </c>
      <c r="I135">
        <f>(B135*B4+C135*C4+D135*D4+E135*E4+F135*F4)/SUM(B4:F4)</f>
        <v>-0.003933886522884666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2005-05-02T13:22:03Z</cp:lastPrinted>
  <dcterms:created xsi:type="dcterms:W3CDTF">2005-05-02T13:22:03Z</dcterms:created>
  <dcterms:modified xsi:type="dcterms:W3CDTF">2005-05-02T16:42:05Z</dcterms:modified>
  <cp:category/>
  <cp:version/>
  <cp:contentType/>
  <cp:contentStatus/>
</cp:coreProperties>
</file>