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<sst xmlns="http://schemas.openxmlformats.org/spreadsheetml/2006/main" count="204" uniqueCount="98">
  <si>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20/12/2005       15:50:35</t>
  </si>
  <si>
    <t>LISSNER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</si>
  <si>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</si>
  <si>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</si>
  <si>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</si>
  <si>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</si>
  <si>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</si>
  <si>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</si>
  <si>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</si>
  <si>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</si>
  <si>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</si>
  <si>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</si>
  <si>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</si>
  <si>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</si>
  <si>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</si>
  <si>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</si>
  <si>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</si>
  <si>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</si>
  <si>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</si>
  <si>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</si>
  <si>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</si>
  <si>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</si>
  <si>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</si>
  <si>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</si>
  <si>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</si>
  <si>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</si>
  <si>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</si>
  <si>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</si>
  <si>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</si>
  <si>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</si>
  <si>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</si>
  <si>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</si>
  <si>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</si>
  <si>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</si>
  <si>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</si>
  <si>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</si>
  <si>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</si>
  <si>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</si>
  <si>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</si>
  <si>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</si>
  <si>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</si>
  <si>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</si>
  <si>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</si>
  <si>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</si>
  <si>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</si>
  <si>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</si>
  <si>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</si>
  <si>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</si>
  <si>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</si>
  <si>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</si>
  <si>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</si>
  <si>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</si>
  <si>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</si>
  <si>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</si>
  <si>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HCMQAP571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</si>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</sst>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916978"/>
        <c:axId val="939179"/>
      </c:lineChart>
      <c:catAx>
        <c:axId val="139169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9179"/>
        <c:crosses val="autoZero"/>
        <c:auto val="1"/>
        <c:lblOffset val="100"/>
        <c:noMultiLvlLbl val="0"/>
      </c:catAx>
      <c:valAx>
        <c:axId val="93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169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1" sqref="C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-0.002269</v>
      </c>
      <c r="C4" s="12">
        <v>-0.003758</v>
      </c>
      <c r="D4" s="12">
        <v>-0.003756</v>
      </c>
      <c r="E4" s="12">
        <v>-0.003756</v>
      </c>
      <c r="F4" s="24">
        <v>-0.002075</v>
      </c>
      <c r="G4" s="34">
        <v>-0.011708</v>
      </c>
    </row>
    <row r="5" spans="1:7" ht="12.75" thickBot="1">
      <c r="A5" s="44" t="s">
        <v>12</v>
      </c>
      <c r="B5" s="45">
        <v>5.06838</v>
      </c>
      <c r="C5" s="46">
        <v>1.264166</v>
      </c>
      <c r="D5" s="46">
        <v>1.060066</v>
      </c>
      <c r="E5" s="46">
        <v>-2.129775</v>
      </c>
      <c r="F5" s="47">
        <v>-5.966533</v>
      </c>
      <c r="G5" s="48">
        <v>10.143346</v>
      </c>
    </row>
    <row r="6" spans="1:7" ht="12.75" thickTop="1">
      <c r="A6" s="6" t="s">
        <v>13</v>
      </c>
      <c r="B6" s="39">
        <v>6.334922</v>
      </c>
      <c r="C6" s="40">
        <v>-35.18446</v>
      </c>
      <c r="D6" s="40">
        <v>13.96747</v>
      </c>
      <c r="E6" s="40">
        <v>-20.97842</v>
      </c>
      <c r="F6" s="41">
        <v>69.5538</v>
      </c>
      <c r="G6" s="42">
        <v>0.005628443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-5.249108</v>
      </c>
      <c r="C8" s="13">
        <v>-0.3544902</v>
      </c>
      <c r="D8" s="13">
        <v>-0.6387889</v>
      </c>
      <c r="E8" s="13">
        <v>-2.426566</v>
      </c>
      <c r="F8" s="25">
        <v>-7.418043</v>
      </c>
      <c r="G8" s="35">
        <v>-2.571199</v>
      </c>
    </row>
    <row r="9" spans="1:7" ht="12">
      <c r="A9" s="20" t="s">
        <v>16</v>
      </c>
      <c r="B9" s="29">
        <v>0.333675</v>
      </c>
      <c r="C9" s="13">
        <v>-0.1990647</v>
      </c>
      <c r="D9" s="13">
        <v>-0.3818628</v>
      </c>
      <c r="E9" s="13">
        <v>0.1500238</v>
      </c>
      <c r="F9" s="25">
        <v>-0.9788772</v>
      </c>
      <c r="G9" s="35">
        <v>-0.1852091</v>
      </c>
    </row>
    <row r="10" spans="1:7" ht="12">
      <c r="A10" s="20" t="s">
        <v>17</v>
      </c>
      <c r="B10" s="29">
        <v>1.110059</v>
      </c>
      <c r="C10" s="13">
        <v>0.5722447</v>
      </c>
      <c r="D10" s="13">
        <v>0.09530147</v>
      </c>
      <c r="E10" s="13">
        <v>0.7081243</v>
      </c>
      <c r="F10" s="25">
        <v>0.2422563</v>
      </c>
      <c r="G10" s="35">
        <v>0.5245386</v>
      </c>
    </row>
    <row r="11" spans="1:7" ht="12">
      <c r="A11" s="21" t="s">
        <v>18</v>
      </c>
      <c r="B11" s="31">
        <v>2.453852</v>
      </c>
      <c r="C11" s="15">
        <v>1.932191</v>
      </c>
      <c r="D11" s="15">
        <v>2.38903</v>
      </c>
      <c r="E11" s="15">
        <v>1.923119</v>
      </c>
      <c r="F11" s="27">
        <v>12.84684</v>
      </c>
      <c r="G11" s="37">
        <v>3.565743</v>
      </c>
    </row>
    <row r="12" spans="1:7" ht="12">
      <c r="A12" s="20" t="s">
        <v>19</v>
      </c>
      <c r="B12" s="29">
        <v>0.2812235</v>
      </c>
      <c r="C12" s="13">
        <v>0.3001672</v>
      </c>
      <c r="D12" s="13">
        <v>0.06028183</v>
      </c>
      <c r="E12" s="13">
        <v>0.01987441</v>
      </c>
      <c r="F12" s="25">
        <v>-0.004983196</v>
      </c>
      <c r="G12" s="35">
        <v>0.1317358</v>
      </c>
    </row>
    <row r="13" spans="1:7" ht="12">
      <c r="A13" s="20" t="s">
        <v>20</v>
      </c>
      <c r="B13" s="29">
        <v>0.03405166</v>
      </c>
      <c r="C13" s="13">
        <v>-0.1717965</v>
      </c>
      <c r="D13" s="13">
        <v>-0.02388113</v>
      </c>
      <c r="E13" s="13">
        <v>0.1634005</v>
      </c>
      <c r="F13" s="25">
        <v>-0.1376262</v>
      </c>
      <c r="G13" s="35">
        <v>-0.02110151</v>
      </c>
    </row>
    <row r="14" spans="1:7" ht="12">
      <c r="A14" s="20" t="s">
        <v>21</v>
      </c>
      <c r="B14" s="29">
        <v>-0.009247836</v>
      </c>
      <c r="C14" s="13">
        <v>0.03750975</v>
      </c>
      <c r="D14" s="13">
        <v>-0.0143495</v>
      </c>
      <c r="E14" s="13">
        <v>-0.07463962</v>
      </c>
      <c r="F14" s="25">
        <v>0.001771469</v>
      </c>
      <c r="G14" s="35">
        <v>-0.01349087</v>
      </c>
    </row>
    <row r="15" spans="1:7" ht="12">
      <c r="A15" s="21" t="s">
        <v>22</v>
      </c>
      <c r="B15" s="31">
        <v>-0.4946042</v>
      </c>
      <c r="C15" s="15">
        <v>-0.1843509</v>
      </c>
      <c r="D15" s="15">
        <v>-0.1306289</v>
      </c>
      <c r="E15" s="15">
        <v>-0.1529111</v>
      </c>
      <c r="F15" s="27">
        <v>-0.4792375</v>
      </c>
      <c r="G15" s="37">
        <v>-0.2481332</v>
      </c>
    </row>
    <row r="16" spans="1:7" ht="12">
      <c r="A16" s="20" t="s">
        <v>23</v>
      </c>
      <c r="B16" s="29">
        <v>0.06123152</v>
      </c>
      <c r="C16" s="13">
        <v>0.004861287</v>
      </c>
      <c r="D16" s="13">
        <v>-0.007532007</v>
      </c>
      <c r="E16" s="13">
        <v>0.0327939</v>
      </c>
      <c r="F16" s="25">
        <v>0.04459295</v>
      </c>
      <c r="G16" s="35">
        <v>0.02207072</v>
      </c>
    </row>
    <row r="17" spans="1:7" ht="12">
      <c r="A17" s="20" t="s">
        <v>24</v>
      </c>
      <c r="B17" s="29">
        <v>-0.04079408</v>
      </c>
      <c r="C17" s="13">
        <v>-0.03035389</v>
      </c>
      <c r="D17" s="13">
        <v>-0.02330314</v>
      </c>
      <c r="E17" s="13">
        <v>-0.04917425</v>
      </c>
      <c r="F17" s="25">
        <v>-0.05574239</v>
      </c>
      <c r="G17" s="35">
        <v>-0.03807689</v>
      </c>
    </row>
    <row r="18" spans="1:7" ht="12">
      <c r="A18" s="20" t="s">
        <v>25</v>
      </c>
      <c r="B18" s="29">
        <v>-0.001029131</v>
      </c>
      <c r="C18" s="13">
        <v>0.01840645</v>
      </c>
      <c r="D18" s="13">
        <v>0.01414446</v>
      </c>
      <c r="E18" s="13">
        <v>0.0208393</v>
      </c>
      <c r="F18" s="25">
        <v>-0.03623155</v>
      </c>
      <c r="G18" s="35">
        <v>0.007873094</v>
      </c>
    </row>
    <row r="19" spans="1:7" ht="12">
      <c r="A19" s="21" t="s">
        <v>26</v>
      </c>
      <c r="B19" s="31">
        <v>-0.2077049</v>
      </c>
      <c r="C19" s="15">
        <v>-0.1902151</v>
      </c>
      <c r="D19" s="15">
        <v>-0.1989889</v>
      </c>
      <c r="E19" s="15">
        <v>-0.1937882</v>
      </c>
      <c r="F19" s="27">
        <v>-0.1512378</v>
      </c>
      <c r="G19" s="37">
        <v>-0.1905485</v>
      </c>
    </row>
    <row r="20" spans="1:7" ht="12.75" thickBot="1">
      <c r="A20" s="44" t="s">
        <v>27</v>
      </c>
      <c r="B20" s="45">
        <v>-0.007691476</v>
      </c>
      <c r="C20" s="46">
        <v>-0.006246577</v>
      </c>
      <c r="D20" s="46">
        <v>-0.007903351</v>
      </c>
      <c r="E20" s="46">
        <v>-0.006274552</v>
      </c>
      <c r="F20" s="47">
        <v>-0.001486706</v>
      </c>
      <c r="G20" s="48">
        <v>-0.006229766</v>
      </c>
    </row>
    <row r="21" spans="1:7" ht="12.75" thickTop="1">
      <c r="A21" s="6" t="s">
        <v>28</v>
      </c>
      <c r="B21" s="39">
        <v>8.753515</v>
      </c>
      <c r="C21" s="40">
        <v>52.95584</v>
      </c>
      <c r="D21" s="40">
        <v>-36.93745</v>
      </c>
      <c r="E21" s="40">
        <v>-23.37051</v>
      </c>
      <c r="F21" s="41">
        <v>3.711965</v>
      </c>
      <c r="G21" s="43">
        <v>0.002532523</v>
      </c>
    </row>
    <row r="22" spans="1:7" ht="12">
      <c r="A22" s="20" t="s">
        <v>29</v>
      </c>
      <c r="B22" s="29">
        <v>101.3711</v>
      </c>
      <c r="C22" s="13">
        <v>25.28338</v>
      </c>
      <c r="D22" s="13">
        <v>21.20135</v>
      </c>
      <c r="E22" s="13">
        <v>-42.59576</v>
      </c>
      <c r="F22" s="25">
        <v>-119.3363</v>
      </c>
      <c r="G22" s="36">
        <v>0</v>
      </c>
    </row>
    <row r="23" spans="1:7" ht="12">
      <c r="A23" s="20" t="s">
        <v>30</v>
      </c>
      <c r="B23" s="29">
        <v>-0.6555017</v>
      </c>
      <c r="C23" s="13">
        <v>-0.7219291</v>
      </c>
      <c r="D23" s="13">
        <v>0.8078084</v>
      </c>
      <c r="E23" s="13">
        <v>0.8321505</v>
      </c>
      <c r="F23" s="25">
        <v>6.848243</v>
      </c>
      <c r="G23" s="35">
        <v>1.035241</v>
      </c>
    </row>
    <row r="24" spans="1:7" ht="12">
      <c r="A24" s="20" t="s">
        <v>31</v>
      </c>
      <c r="B24" s="29">
        <v>0.6115025</v>
      </c>
      <c r="C24" s="13">
        <v>2.185258</v>
      </c>
      <c r="D24" s="13">
        <v>-1.734558</v>
      </c>
      <c r="E24" s="13">
        <v>-1.463568</v>
      </c>
      <c r="F24" s="25">
        <v>-1.501031</v>
      </c>
      <c r="G24" s="35">
        <v>-0.3539781</v>
      </c>
    </row>
    <row r="25" spans="1:7" ht="12">
      <c r="A25" s="20" t="s">
        <v>32</v>
      </c>
      <c r="B25" s="29">
        <v>-0.5718502</v>
      </c>
      <c r="C25" s="13">
        <v>-0.1946284</v>
      </c>
      <c r="D25" s="13">
        <v>0.2817039</v>
      </c>
      <c r="E25" s="13">
        <v>0.08205677</v>
      </c>
      <c r="F25" s="25">
        <v>-0.5985688</v>
      </c>
      <c r="G25" s="35">
        <v>-0.1219439</v>
      </c>
    </row>
    <row r="26" spans="1:7" ht="12">
      <c r="A26" s="21" t="s">
        <v>33</v>
      </c>
      <c r="B26" s="31">
        <v>0.7075701</v>
      </c>
      <c r="C26" s="15">
        <v>0.3715699</v>
      </c>
      <c r="D26" s="15">
        <v>-0.1417245</v>
      </c>
      <c r="E26" s="15">
        <v>-0.3679461</v>
      </c>
      <c r="F26" s="27">
        <v>0.6203732</v>
      </c>
      <c r="G26" s="37">
        <v>0.1522611</v>
      </c>
    </row>
    <row r="27" spans="1:7" ht="12">
      <c r="A27" s="20" t="s">
        <v>34</v>
      </c>
      <c r="B27" s="29">
        <v>-0.06407368</v>
      </c>
      <c r="C27" s="13">
        <v>0.007517169</v>
      </c>
      <c r="D27" s="13">
        <v>-0.159275</v>
      </c>
      <c r="E27" s="13">
        <v>0.007898274</v>
      </c>
      <c r="F27" s="25">
        <v>0.1514523</v>
      </c>
      <c r="G27" s="35">
        <v>-0.02378633</v>
      </c>
    </row>
    <row r="28" spans="1:7" ht="12">
      <c r="A28" s="20" t="s">
        <v>35</v>
      </c>
      <c r="B28" s="29">
        <v>-0.2268836</v>
      </c>
      <c r="C28" s="13">
        <v>-0.005373818</v>
      </c>
      <c r="D28" s="13">
        <v>-0.1448857</v>
      </c>
      <c r="E28" s="13">
        <v>-0.2233309</v>
      </c>
      <c r="F28" s="25">
        <v>-0.3128008</v>
      </c>
      <c r="G28" s="35">
        <v>-0.1644087</v>
      </c>
    </row>
    <row r="29" spans="1:7" ht="12">
      <c r="A29" s="20" t="s">
        <v>36</v>
      </c>
      <c r="B29" s="29">
        <v>-0.006300096</v>
      </c>
      <c r="C29" s="13">
        <v>0.06027798</v>
      </c>
      <c r="D29" s="13">
        <v>0.01828363</v>
      </c>
      <c r="E29" s="13">
        <v>-0.01250428</v>
      </c>
      <c r="F29" s="25">
        <v>-0.078816</v>
      </c>
      <c r="G29" s="35">
        <v>0.004509359</v>
      </c>
    </row>
    <row r="30" spans="1:7" ht="12">
      <c r="A30" s="21" t="s">
        <v>37</v>
      </c>
      <c r="B30" s="31">
        <v>0.05987799</v>
      </c>
      <c r="C30" s="15">
        <v>-0.01796898</v>
      </c>
      <c r="D30" s="15">
        <v>-0.01109294</v>
      </c>
      <c r="E30" s="15">
        <v>-0.0400462</v>
      </c>
      <c r="F30" s="27">
        <v>0.2330566</v>
      </c>
      <c r="G30" s="37">
        <v>0.0230137</v>
      </c>
    </row>
    <row r="31" spans="1:7" ht="12">
      <c r="A31" s="20" t="s">
        <v>38</v>
      </c>
      <c r="B31" s="29">
        <v>0.01294444</v>
      </c>
      <c r="C31" s="13">
        <v>0.02255046</v>
      </c>
      <c r="D31" s="13">
        <v>-0.008410345</v>
      </c>
      <c r="E31" s="13">
        <v>-0.009179081</v>
      </c>
      <c r="F31" s="25">
        <v>0.03474559</v>
      </c>
      <c r="G31" s="35">
        <v>0.007695377</v>
      </c>
    </row>
    <row r="32" spans="1:7" ht="12">
      <c r="A32" s="20" t="s">
        <v>39</v>
      </c>
      <c r="B32" s="29">
        <v>-0.01469701</v>
      </c>
      <c r="C32" s="13">
        <v>0.004989043</v>
      </c>
      <c r="D32" s="13">
        <v>0.01635096</v>
      </c>
      <c r="E32" s="13">
        <v>0.01280247</v>
      </c>
      <c r="F32" s="25">
        <v>0.004955411</v>
      </c>
      <c r="G32" s="35">
        <v>0.006732203</v>
      </c>
    </row>
    <row r="33" spans="1:7" ht="12">
      <c r="A33" s="20" t="s">
        <v>40</v>
      </c>
      <c r="B33" s="29">
        <v>0.09951991</v>
      </c>
      <c r="C33" s="13">
        <v>0.08272678</v>
      </c>
      <c r="D33" s="13">
        <v>0.09007902</v>
      </c>
      <c r="E33" s="13">
        <v>0.08333838</v>
      </c>
      <c r="F33" s="25">
        <v>0.05625388</v>
      </c>
      <c r="G33" s="35">
        <v>0.08356706</v>
      </c>
    </row>
    <row r="34" spans="1:7" ht="12">
      <c r="A34" s="21" t="s">
        <v>41</v>
      </c>
      <c r="B34" s="31">
        <v>-0.006758677</v>
      </c>
      <c r="C34" s="15">
        <v>-0.004140846</v>
      </c>
      <c r="D34" s="15">
        <v>0.002740239</v>
      </c>
      <c r="E34" s="15">
        <v>0.007094718</v>
      </c>
      <c r="F34" s="27">
        <v>-0.02698022</v>
      </c>
      <c r="G34" s="37">
        <v>-0.003221787</v>
      </c>
    </row>
    <row r="35" spans="1:7" ht="12.75" thickBot="1">
      <c r="A35" s="22" t="s">
        <v>42</v>
      </c>
      <c r="B35" s="32">
        <v>0.001834087</v>
      </c>
      <c r="C35" s="16">
        <v>-0.0007251743</v>
      </c>
      <c r="D35" s="16">
        <v>0.001889168</v>
      </c>
      <c r="E35" s="16">
        <v>0.002759881</v>
      </c>
      <c r="F35" s="28">
        <v>0.006840744</v>
      </c>
      <c r="G35" s="38">
        <v>0.00211841</v>
      </c>
    </row>
    <row r="36" spans="1:7" ht="12">
      <c r="A36" s="4" t="s">
        <v>43</v>
      </c>
      <c r="B36" s="3">
        <v>22.43042</v>
      </c>
      <c r="C36" s="3">
        <v>22.43042</v>
      </c>
      <c r="D36" s="3">
        <v>22.43652</v>
      </c>
      <c r="E36" s="3">
        <v>22.43347</v>
      </c>
      <c r="F36" s="3">
        <v>22.44263</v>
      </c>
      <c r="G36" s="3"/>
    </row>
    <row r="37" spans="1:6" ht="12">
      <c r="A37" s="4" t="s">
        <v>44</v>
      </c>
      <c r="B37" s="2">
        <v>-0.1653036</v>
      </c>
      <c r="C37" s="2">
        <v>-0.1022339</v>
      </c>
      <c r="D37" s="2">
        <v>-0.05696615</v>
      </c>
      <c r="E37" s="2">
        <v>-0.04679362</v>
      </c>
      <c r="F37" s="2">
        <v>-0.01983643</v>
      </c>
    </row>
    <row r="38" spans="1:7" ht="12">
      <c r="A38" s="4" t="s">
        <v>52</v>
      </c>
      <c r="B38" s="2">
        <v>-1.091909E-05</v>
      </c>
      <c r="C38" s="2">
        <v>5.958559E-05</v>
      </c>
      <c r="D38" s="2">
        <v>-2.361145E-05</v>
      </c>
      <c r="E38" s="2">
        <v>3.549344E-05</v>
      </c>
      <c r="F38" s="2">
        <v>-0.0001181493</v>
      </c>
      <c r="G38" s="2">
        <v>0.0002211284</v>
      </c>
    </row>
    <row r="39" spans="1:7" ht="12.75" thickBot="1">
      <c r="A39" s="4" t="s">
        <v>53</v>
      </c>
      <c r="B39" s="2">
        <v>-1.477029E-05</v>
      </c>
      <c r="C39" s="2">
        <v>-9.017559E-05</v>
      </c>
      <c r="D39" s="2">
        <v>6.284372E-05</v>
      </c>
      <c r="E39" s="2">
        <v>3.988105E-05</v>
      </c>
      <c r="F39" s="2">
        <v>0</v>
      </c>
      <c r="G39" s="2">
        <v>0.0008496559</v>
      </c>
    </row>
    <row r="40" spans="2:7" ht="12.75" thickBot="1">
      <c r="B40" s="7" t="s">
        <v>45</v>
      </c>
      <c r="C40" s="18">
        <v>-0.003757</v>
      </c>
      <c r="D40" s="17" t="s">
        <v>46</v>
      </c>
      <c r="E40" s="18">
        <v>3.116817</v>
      </c>
      <c r="F40" s="17" t="s">
        <v>47</v>
      </c>
      <c r="G40" s="8">
        <v>55.069596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0.002269</v>
      </c>
      <c r="C4">
        <v>0.003758</v>
      </c>
      <c r="D4">
        <v>0.003756</v>
      </c>
      <c r="E4">
        <v>0.003756</v>
      </c>
      <c r="F4">
        <v>0.002075</v>
      </c>
      <c r="G4">
        <v>0.011708</v>
      </c>
    </row>
    <row r="5" spans="1:7" ht="12.75">
      <c r="A5" t="s">
        <v>12</v>
      </c>
      <c r="B5">
        <v>5.06838</v>
      </c>
      <c r="C5">
        <v>1.264166</v>
      </c>
      <c r="D5">
        <v>1.060066</v>
      </c>
      <c r="E5">
        <v>-2.129775</v>
      </c>
      <c r="F5">
        <v>-5.966533</v>
      </c>
      <c r="G5">
        <v>10.143346</v>
      </c>
    </row>
    <row r="6" spans="1:7" ht="12.75">
      <c r="A6" t="s">
        <v>13</v>
      </c>
      <c r="B6" s="49">
        <v>6.334922</v>
      </c>
      <c r="C6" s="49">
        <v>-35.18446</v>
      </c>
      <c r="D6" s="49">
        <v>13.96747</v>
      </c>
      <c r="E6" s="49">
        <v>-20.97842</v>
      </c>
      <c r="F6" s="49">
        <v>69.5538</v>
      </c>
      <c r="G6" s="49">
        <v>0.005628443</v>
      </c>
    </row>
    <row r="7" spans="1:7" ht="12.75">
      <c r="A7" t="s">
        <v>14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15</v>
      </c>
      <c r="B8" s="49">
        <v>-5.249108</v>
      </c>
      <c r="C8" s="49">
        <v>-0.3544902</v>
      </c>
      <c r="D8" s="49">
        <v>-0.6387889</v>
      </c>
      <c r="E8" s="49">
        <v>-2.426566</v>
      </c>
      <c r="F8" s="49">
        <v>-7.418043</v>
      </c>
      <c r="G8" s="49">
        <v>-2.571199</v>
      </c>
    </row>
    <row r="9" spans="1:7" ht="12.75">
      <c r="A9" t="s">
        <v>16</v>
      </c>
      <c r="B9" s="49">
        <v>0.333675</v>
      </c>
      <c r="C9" s="49">
        <v>-0.1990647</v>
      </c>
      <c r="D9" s="49">
        <v>-0.3818628</v>
      </c>
      <c r="E9" s="49">
        <v>0.1500238</v>
      </c>
      <c r="F9" s="49">
        <v>-0.9788772</v>
      </c>
      <c r="G9" s="49">
        <v>-0.1852091</v>
      </c>
    </row>
    <row r="10" spans="1:7" ht="12.75">
      <c r="A10" t="s">
        <v>17</v>
      </c>
      <c r="B10" s="49">
        <v>1.110059</v>
      </c>
      <c r="C10" s="49">
        <v>0.5722447</v>
      </c>
      <c r="D10" s="49">
        <v>0.09530147</v>
      </c>
      <c r="E10" s="49">
        <v>0.7081243</v>
      </c>
      <c r="F10" s="49">
        <v>0.2422563</v>
      </c>
      <c r="G10" s="49">
        <v>0.5245386</v>
      </c>
    </row>
    <row r="11" spans="1:7" ht="12.75">
      <c r="A11" t="s">
        <v>18</v>
      </c>
      <c r="B11" s="49">
        <v>2.453852</v>
      </c>
      <c r="C11" s="49">
        <v>1.932191</v>
      </c>
      <c r="D11" s="49">
        <v>2.38903</v>
      </c>
      <c r="E11" s="49">
        <v>1.923119</v>
      </c>
      <c r="F11" s="49">
        <v>12.84684</v>
      </c>
      <c r="G11" s="49">
        <v>3.565743</v>
      </c>
    </row>
    <row r="12" spans="1:7" ht="12.75">
      <c r="A12" t="s">
        <v>19</v>
      </c>
      <c r="B12" s="49">
        <v>0.2812235</v>
      </c>
      <c r="C12" s="49">
        <v>0.3001672</v>
      </c>
      <c r="D12" s="49">
        <v>0.06028183</v>
      </c>
      <c r="E12" s="49">
        <v>0.01987441</v>
      </c>
      <c r="F12" s="49">
        <v>-0.004983196</v>
      </c>
      <c r="G12" s="49">
        <v>0.1317358</v>
      </c>
    </row>
    <row r="13" spans="1:7" ht="12.75">
      <c r="A13" t="s">
        <v>20</v>
      </c>
      <c r="B13" s="49">
        <v>0.03405166</v>
      </c>
      <c r="C13" s="49">
        <v>-0.1717965</v>
      </c>
      <c r="D13" s="49">
        <v>-0.02388113</v>
      </c>
      <c r="E13" s="49">
        <v>0.1634005</v>
      </c>
      <c r="F13" s="49">
        <v>-0.1376262</v>
      </c>
      <c r="G13" s="49">
        <v>-0.02110151</v>
      </c>
    </row>
    <row r="14" spans="1:7" ht="12.75">
      <c r="A14" t="s">
        <v>21</v>
      </c>
      <c r="B14" s="49">
        <v>-0.009247836</v>
      </c>
      <c r="C14" s="49">
        <v>0.03750975</v>
      </c>
      <c r="D14" s="49">
        <v>-0.0143495</v>
      </c>
      <c r="E14" s="49">
        <v>-0.07463962</v>
      </c>
      <c r="F14" s="49">
        <v>0.001771469</v>
      </c>
      <c r="G14" s="49">
        <v>-0.01349087</v>
      </c>
    </row>
    <row r="15" spans="1:7" ht="12.75">
      <c r="A15" t="s">
        <v>22</v>
      </c>
      <c r="B15" s="49">
        <v>-0.4946042</v>
      </c>
      <c r="C15" s="49">
        <v>-0.1843509</v>
      </c>
      <c r="D15" s="49">
        <v>-0.1306289</v>
      </c>
      <c r="E15" s="49">
        <v>-0.1529111</v>
      </c>
      <c r="F15" s="49">
        <v>-0.4792375</v>
      </c>
      <c r="G15" s="49">
        <v>-0.2481332</v>
      </c>
    </row>
    <row r="16" spans="1:7" ht="12.75">
      <c r="A16" t="s">
        <v>23</v>
      </c>
      <c r="B16" s="49">
        <v>0.06123152</v>
      </c>
      <c r="C16" s="49">
        <v>0.004861287</v>
      </c>
      <c r="D16" s="49">
        <v>-0.007532007</v>
      </c>
      <c r="E16" s="49">
        <v>0.0327939</v>
      </c>
      <c r="F16" s="49">
        <v>0.04459295</v>
      </c>
      <c r="G16" s="49">
        <v>0.02207072</v>
      </c>
    </row>
    <row r="17" spans="1:7" ht="12.75">
      <c r="A17" t="s">
        <v>24</v>
      </c>
      <c r="B17" s="49">
        <v>-0.04079408</v>
      </c>
      <c r="C17" s="49">
        <v>-0.03035389</v>
      </c>
      <c r="D17" s="49">
        <v>-0.02330314</v>
      </c>
      <c r="E17" s="49">
        <v>-0.04917425</v>
      </c>
      <c r="F17" s="49">
        <v>-0.05574239</v>
      </c>
      <c r="G17" s="49">
        <v>-0.03807689</v>
      </c>
    </row>
    <row r="18" spans="1:7" ht="12.75">
      <c r="A18" t="s">
        <v>25</v>
      </c>
      <c r="B18" s="49">
        <v>-0.001029131</v>
      </c>
      <c r="C18" s="49">
        <v>0.01840645</v>
      </c>
      <c r="D18" s="49">
        <v>0.01414446</v>
      </c>
      <c r="E18" s="49">
        <v>0.0208393</v>
      </c>
      <c r="F18" s="49">
        <v>-0.03623155</v>
      </c>
      <c r="G18" s="49">
        <v>0.007873094</v>
      </c>
    </row>
    <row r="19" spans="1:7" ht="12.75">
      <c r="A19" t="s">
        <v>26</v>
      </c>
      <c r="B19" s="49">
        <v>-0.2077049</v>
      </c>
      <c r="C19" s="49">
        <v>-0.1902151</v>
      </c>
      <c r="D19" s="49">
        <v>-0.1989889</v>
      </c>
      <c r="E19" s="49">
        <v>-0.1937882</v>
      </c>
      <c r="F19" s="49">
        <v>-0.1512378</v>
      </c>
      <c r="G19" s="49">
        <v>-0.1905485</v>
      </c>
    </row>
    <row r="20" spans="1:7" ht="12.75">
      <c r="A20" t="s">
        <v>27</v>
      </c>
      <c r="B20" s="49">
        <v>-0.007691476</v>
      </c>
      <c r="C20" s="49">
        <v>-0.006246577</v>
      </c>
      <c r="D20" s="49">
        <v>-0.007903351</v>
      </c>
      <c r="E20" s="49">
        <v>-0.006274552</v>
      </c>
      <c r="F20" s="49">
        <v>-0.001486706</v>
      </c>
      <c r="G20" s="49">
        <v>-0.006229766</v>
      </c>
    </row>
    <row r="21" spans="1:7" ht="12.75">
      <c r="A21" t="s">
        <v>28</v>
      </c>
      <c r="B21" s="49">
        <v>8.753515</v>
      </c>
      <c r="C21" s="49">
        <v>52.95584</v>
      </c>
      <c r="D21" s="49">
        <v>-36.93745</v>
      </c>
      <c r="E21" s="49">
        <v>-23.37051</v>
      </c>
      <c r="F21" s="49">
        <v>3.711965</v>
      </c>
      <c r="G21" s="49">
        <v>0.002532523</v>
      </c>
    </row>
    <row r="22" spans="1:7" ht="12.75">
      <c r="A22" t="s">
        <v>29</v>
      </c>
      <c r="B22" s="49">
        <v>101.3711</v>
      </c>
      <c r="C22" s="49">
        <v>25.28338</v>
      </c>
      <c r="D22" s="49">
        <v>21.20135</v>
      </c>
      <c r="E22" s="49">
        <v>-42.59576</v>
      </c>
      <c r="F22" s="49">
        <v>-119.3363</v>
      </c>
      <c r="G22" s="49">
        <v>0</v>
      </c>
    </row>
    <row r="23" spans="1:7" ht="12.75">
      <c r="A23" t="s">
        <v>30</v>
      </c>
      <c r="B23" s="49">
        <v>-0.6555017</v>
      </c>
      <c r="C23" s="49">
        <v>-0.7219291</v>
      </c>
      <c r="D23" s="49">
        <v>0.8078084</v>
      </c>
      <c r="E23" s="49">
        <v>0.8321505</v>
      </c>
      <c r="F23" s="49">
        <v>6.848243</v>
      </c>
      <c r="G23" s="49">
        <v>1.035241</v>
      </c>
    </row>
    <row r="24" spans="1:7" ht="12.75">
      <c r="A24" t="s">
        <v>31</v>
      </c>
      <c r="B24" s="49">
        <v>0.6115025</v>
      </c>
      <c r="C24" s="49">
        <v>2.185258</v>
      </c>
      <c r="D24" s="49">
        <v>-1.734558</v>
      </c>
      <c r="E24" s="49">
        <v>-1.463568</v>
      </c>
      <c r="F24" s="49">
        <v>-1.501031</v>
      </c>
      <c r="G24" s="49">
        <v>-0.3539781</v>
      </c>
    </row>
    <row r="25" spans="1:7" ht="12.75">
      <c r="A25" t="s">
        <v>32</v>
      </c>
      <c r="B25" s="49">
        <v>-0.5718502</v>
      </c>
      <c r="C25" s="49">
        <v>-0.1946284</v>
      </c>
      <c r="D25" s="49">
        <v>0.2817039</v>
      </c>
      <c r="E25" s="49">
        <v>0.08205677</v>
      </c>
      <c r="F25" s="49">
        <v>-0.5985688</v>
      </c>
      <c r="G25" s="49">
        <v>-0.1219439</v>
      </c>
    </row>
    <row r="26" spans="1:7" ht="12.75">
      <c r="A26" t="s">
        <v>33</v>
      </c>
      <c r="B26" s="49">
        <v>0.7075701</v>
      </c>
      <c r="C26" s="49">
        <v>0.3715699</v>
      </c>
      <c r="D26" s="49">
        <v>-0.1417245</v>
      </c>
      <c r="E26" s="49">
        <v>-0.3679461</v>
      </c>
      <c r="F26" s="49">
        <v>0.6203732</v>
      </c>
      <c r="G26" s="49">
        <v>0.1522611</v>
      </c>
    </row>
    <row r="27" spans="1:7" ht="12.75">
      <c r="A27" t="s">
        <v>34</v>
      </c>
      <c r="B27" s="49">
        <v>-0.06407368</v>
      </c>
      <c r="C27" s="49">
        <v>0.007517169</v>
      </c>
      <c r="D27" s="49">
        <v>-0.159275</v>
      </c>
      <c r="E27" s="49">
        <v>0.007898274</v>
      </c>
      <c r="F27" s="49">
        <v>0.1514523</v>
      </c>
      <c r="G27" s="49">
        <v>-0.02378633</v>
      </c>
    </row>
    <row r="28" spans="1:7" ht="12.75">
      <c r="A28" t="s">
        <v>35</v>
      </c>
      <c r="B28" s="49">
        <v>-0.2268836</v>
      </c>
      <c r="C28" s="49">
        <v>-0.005373818</v>
      </c>
      <c r="D28" s="49">
        <v>-0.1448857</v>
      </c>
      <c r="E28" s="49">
        <v>-0.2233309</v>
      </c>
      <c r="F28" s="49">
        <v>-0.3128008</v>
      </c>
      <c r="G28" s="49">
        <v>-0.1644087</v>
      </c>
    </row>
    <row r="29" spans="1:7" ht="12.75">
      <c r="A29" t="s">
        <v>36</v>
      </c>
      <c r="B29" s="49">
        <v>-0.006300096</v>
      </c>
      <c r="C29" s="49">
        <v>0.06027798</v>
      </c>
      <c r="D29" s="49">
        <v>0.01828363</v>
      </c>
      <c r="E29" s="49">
        <v>-0.01250428</v>
      </c>
      <c r="F29" s="49">
        <v>-0.078816</v>
      </c>
      <c r="G29" s="49">
        <v>0.004509359</v>
      </c>
    </row>
    <row r="30" spans="1:7" ht="12.75">
      <c r="A30" t="s">
        <v>37</v>
      </c>
      <c r="B30" s="49">
        <v>0.05987799</v>
      </c>
      <c r="C30" s="49">
        <v>-0.01796898</v>
      </c>
      <c r="D30" s="49">
        <v>-0.01109294</v>
      </c>
      <c r="E30" s="49">
        <v>-0.0400462</v>
      </c>
      <c r="F30" s="49">
        <v>0.2330566</v>
      </c>
      <c r="G30" s="49">
        <v>0.0230137</v>
      </c>
    </row>
    <row r="31" spans="1:7" ht="12.75">
      <c r="A31" t="s">
        <v>38</v>
      </c>
      <c r="B31" s="49">
        <v>0.01294444</v>
      </c>
      <c r="C31" s="49">
        <v>0.02255046</v>
      </c>
      <c r="D31" s="49">
        <v>-0.008410345</v>
      </c>
      <c r="E31" s="49">
        <v>-0.009179081</v>
      </c>
      <c r="F31" s="49">
        <v>0.03474559</v>
      </c>
      <c r="G31" s="49">
        <v>0.007695377</v>
      </c>
    </row>
    <row r="32" spans="1:7" ht="12.75">
      <c r="A32" t="s">
        <v>39</v>
      </c>
      <c r="B32" s="49">
        <v>-0.01469701</v>
      </c>
      <c r="C32" s="49">
        <v>0.004989043</v>
      </c>
      <c r="D32" s="49">
        <v>0.01635096</v>
      </c>
      <c r="E32" s="49">
        <v>0.01280247</v>
      </c>
      <c r="F32" s="49">
        <v>0.004955411</v>
      </c>
      <c r="G32" s="49">
        <v>0.006732203</v>
      </c>
    </row>
    <row r="33" spans="1:7" ht="12.75">
      <c r="A33" t="s">
        <v>40</v>
      </c>
      <c r="B33" s="49">
        <v>0.09951991</v>
      </c>
      <c r="C33" s="49">
        <v>0.08272678</v>
      </c>
      <c r="D33" s="49">
        <v>0.09007902</v>
      </c>
      <c r="E33" s="49">
        <v>0.08333838</v>
      </c>
      <c r="F33" s="49">
        <v>0.05625388</v>
      </c>
      <c r="G33" s="49">
        <v>0.08356706</v>
      </c>
    </row>
    <row r="34" spans="1:7" ht="12.75">
      <c r="A34" t="s">
        <v>41</v>
      </c>
      <c r="B34" s="49">
        <v>-0.006758677</v>
      </c>
      <c r="C34" s="49">
        <v>-0.004140846</v>
      </c>
      <c r="D34" s="49">
        <v>0.002740239</v>
      </c>
      <c r="E34" s="49">
        <v>0.007094718</v>
      </c>
      <c r="F34" s="49">
        <v>-0.02698022</v>
      </c>
      <c r="G34" s="49">
        <v>-0.003221787</v>
      </c>
    </row>
    <row r="35" spans="1:7" ht="12.75">
      <c r="A35" t="s">
        <v>42</v>
      </c>
      <c r="B35" s="49">
        <v>0.001834087</v>
      </c>
      <c r="C35" s="49">
        <v>-0.0007251743</v>
      </c>
      <c r="D35" s="49">
        <v>0.001889168</v>
      </c>
      <c r="E35" s="49">
        <v>0.002759881</v>
      </c>
      <c r="F35" s="49">
        <v>0.006840744</v>
      </c>
      <c r="G35" s="49">
        <v>0.00211841</v>
      </c>
    </row>
    <row r="36" spans="1:6" ht="12.75">
      <c r="A36" t="s">
        <v>43</v>
      </c>
      <c r="B36" s="49">
        <v>22.43042</v>
      </c>
      <c r="C36" s="49">
        <v>22.43042</v>
      </c>
      <c r="D36" s="49">
        <v>22.43652</v>
      </c>
      <c r="E36" s="49">
        <v>22.43347</v>
      </c>
      <c r="F36" s="49">
        <v>22.44263</v>
      </c>
    </row>
    <row r="37" spans="1:6" ht="12.75">
      <c r="A37" t="s">
        <v>44</v>
      </c>
      <c r="B37" s="49">
        <v>-0.1653036</v>
      </c>
      <c r="C37" s="49">
        <v>-0.1022339</v>
      </c>
      <c r="D37" s="49">
        <v>-0.05696615</v>
      </c>
      <c r="E37" s="49">
        <v>-0.04679362</v>
      </c>
      <c r="F37" s="49">
        <v>-0.01983643</v>
      </c>
    </row>
    <row r="38" spans="1:7" ht="12.75">
      <c r="A38" t="s">
        <v>55</v>
      </c>
      <c r="B38" s="49">
        <v>-1.091909E-05</v>
      </c>
      <c r="C38" s="49">
        <v>5.958559E-05</v>
      </c>
      <c r="D38" s="49">
        <v>-2.361145E-05</v>
      </c>
      <c r="E38" s="49">
        <v>3.549344E-05</v>
      </c>
      <c r="F38" s="49">
        <v>-0.0001181493</v>
      </c>
      <c r="G38" s="49">
        <v>0.0002211284</v>
      </c>
    </row>
    <row r="39" spans="1:7" ht="12.75">
      <c r="A39" t="s">
        <v>56</v>
      </c>
      <c r="B39" s="49">
        <v>-1.477029E-05</v>
      </c>
      <c r="C39" s="49">
        <v>-9.017559E-05</v>
      </c>
      <c r="D39" s="49">
        <v>6.284372E-05</v>
      </c>
      <c r="E39" s="49">
        <v>3.988105E-05</v>
      </c>
      <c r="F39" s="49">
        <v>0</v>
      </c>
      <c r="G39" s="49">
        <v>0.0008496559</v>
      </c>
    </row>
    <row r="40" spans="2:7" ht="12.75">
      <c r="B40" t="s">
        <v>45</v>
      </c>
      <c r="C40">
        <v>-0.003757</v>
      </c>
      <c r="D40" t="s">
        <v>46</v>
      </c>
      <c r="E40">
        <v>3.116817</v>
      </c>
      <c r="F40" t="s">
        <v>47</v>
      </c>
      <c r="G40">
        <v>55.069596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-1.0919095428394746E-05</v>
      </c>
      <c r="C50">
        <f>-0.017/(C7*C7+C22*C22)*(C21*C22+C6*C7)</f>
        <v>5.9585587653135856E-05</v>
      </c>
      <c r="D50">
        <f>-0.017/(D7*D7+D22*D22)*(D21*D22+D6*D7)</f>
        <v>-2.3611461820185597E-05</v>
      </c>
      <c r="E50">
        <f>-0.017/(E7*E7+E22*E22)*(E21*E22+E6*E7)</f>
        <v>3.549343761954802E-05</v>
      </c>
      <c r="F50">
        <f>-0.017/(F7*F7+F22*F22)*(F21*F22+F6*F7)</f>
        <v>-0.0001181493289051946</v>
      </c>
      <c r="G50">
        <f>(B50*B$4+C50*C$4+D50*D$4+E50*E$4+F50*F$4)/SUM(B$4:F$4)</f>
        <v>-8.863491113210152E-08</v>
      </c>
    </row>
    <row r="51" spans="1:7" ht="12.75">
      <c r="A51" t="s">
        <v>59</v>
      </c>
      <c r="B51">
        <f>-0.017/(B7*B7+B22*B22)*(B21*B7-B6*B22)</f>
        <v>-1.4770287428541867E-05</v>
      </c>
      <c r="C51">
        <f>-0.017/(C7*C7+C22*C22)*(C21*C7-C6*C22)</f>
        <v>-9.017558050551576E-05</v>
      </c>
      <c r="D51">
        <f>-0.017/(D7*D7+D22*D22)*(D21*D7-D6*D22)</f>
        <v>6.284372448660615E-05</v>
      </c>
      <c r="E51">
        <f>-0.017/(E7*E7+E22*E22)*(E21*E7-E6*E22)</f>
        <v>3.988105399504173E-05</v>
      </c>
      <c r="F51">
        <f>-0.017/(F7*F7+F22*F22)*(F21*F7-F6*F22)</f>
        <v>-7.720290875902897E-06</v>
      </c>
      <c r="G51">
        <f>(B51*B$4+C51*C$4+D51*D$4+E51*E$4+F51*F$4)/SUM(B$4:F$4)</f>
        <v>-1.6516903455353111E-07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10000.005603948546</v>
      </c>
      <c r="C62">
        <f>C7+(2/0.017)*(C8*C50-C23*C51)</f>
        <v>9999.989856131464</v>
      </c>
      <c r="D62">
        <f>D7+(2/0.017)*(D8*D50-D23*D51)</f>
        <v>9999.995802006024</v>
      </c>
      <c r="E62">
        <f>E7+(2/0.017)*(E8*E50-E23*E51)</f>
        <v>9999.985963034356</v>
      </c>
      <c r="F62">
        <f>F7+(2/0.017)*(F8*F50-F23*F51)</f>
        <v>10000.109330262376</v>
      </c>
    </row>
    <row r="63" spans="1:6" ht="12.75">
      <c r="A63" t="s">
        <v>67</v>
      </c>
      <c r="B63">
        <f>B8+(3/0.017)*(B9*B50-B24*B51)</f>
        <v>-5.248157063790376</v>
      </c>
      <c r="C63">
        <f>C8+(3/0.017)*(C9*C50-C24*C51)</f>
        <v>-0.3218086373693246</v>
      </c>
      <c r="D63">
        <f>D8+(3/0.017)*(D9*D50-D24*D51)</f>
        <v>-0.6179614134151551</v>
      </c>
      <c r="E63">
        <f>E8+(3/0.017)*(E9*E50-E24*E51)</f>
        <v>-2.415325971502324</v>
      </c>
      <c r="F63">
        <f>F8+(3/0.017)*(F9*F50-F24*F51)</f>
        <v>-7.399678537354085</v>
      </c>
    </row>
    <row r="64" spans="1:6" ht="12.75">
      <c r="A64" t="s">
        <v>68</v>
      </c>
      <c r="B64">
        <f>B9+(4/0.017)*(B10*B50-B25*B51)</f>
        <v>0.3288356513006547</v>
      </c>
      <c r="C64">
        <f>C9+(4/0.017)*(C10*C50-C25*C51)</f>
        <v>-0.19517133346399232</v>
      </c>
      <c r="D64">
        <f>D9+(4/0.017)*(D10*D50-D25*D51)</f>
        <v>-0.38655774807028587</v>
      </c>
      <c r="E64">
        <f>E9+(4/0.017)*(E10*E50-E25*E51)</f>
        <v>0.15516762475150764</v>
      </c>
      <c r="F64">
        <f>F9+(4/0.017)*(F10*F50-F25*F51)</f>
        <v>-0.9866992104737167</v>
      </c>
    </row>
    <row r="65" spans="1:6" ht="12.75">
      <c r="A65" t="s">
        <v>69</v>
      </c>
      <c r="B65">
        <f>B10+(5/0.017)*(B11*B50-B26*B51)</f>
        <v>1.1052522851757896</v>
      </c>
      <c r="C65">
        <f>C10+(5/0.017)*(C11*C50-C26*C51)</f>
        <v>0.6159615434188167</v>
      </c>
      <c r="D65">
        <f>D10+(5/0.017)*(D11*D50-D26*D51)</f>
        <v>0.08133029494080118</v>
      </c>
      <c r="E65">
        <f>E10+(5/0.017)*(E11*E50-E26*E51)</f>
        <v>0.7325161183949508</v>
      </c>
      <c r="F65">
        <f>F10+(5/0.017)*(F11*F50-F26*F51)</f>
        <v>-0.2027601891167045</v>
      </c>
    </row>
    <row r="66" spans="1:6" ht="12.75">
      <c r="A66" t="s">
        <v>70</v>
      </c>
      <c r="B66">
        <f>B11+(6/0.017)*(B12*B50-B27*B51)</f>
        <v>2.452434202504678</v>
      </c>
      <c r="C66">
        <f>C11+(6/0.017)*(C12*C50-C27*C51)</f>
        <v>1.9387428249710104</v>
      </c>
      <c r="D66">
        <f>D11+(6/0.017)*(D12*D50-D27*D51)</f>
        <v>2.3920603854435676</v>
      </c>
      <c r="E66">
        <f>E11+(6/0.017)*(E12*E50-E27*E51)</f>
        <v>1.9232567951669526</v>
      </c>
      <c r="F66">
        <f>F11+(6/0.017)*(F12*F50-F27*F51)</f>
        <v>12.84746047661401</v>
      </c>
    </row>
    <row r="67" spans="1:6" ht="12.75">
      <c r="A67" t="s">
        <v>71</v>
      </c>
      <c r="B67">
        <f>B12+(7/0.017)*(B13*B50-B28*B51)</f>
        <v>0.2796905208724116</v>
      </c>
      <c r="C67">
        <f>C12+(7/0.017)*(C13*C50-C28*C51)</f>
        <v>0.29575259541361587</v>
      </c>
      <c r="D67">
        <f>D12+(7/0.017)*(D13*D50-D28*D51)</f>
        <v>0.0642631934008511</v>
      </c>
      <c r="E67">
        <f>E12+(7/0.017)*(E13*E50-E28*E51)</f>
        <v>0.025929952349876443</v>
      </c>
      <c r="F67">
        <f>F12+(7/0.017)*(F13*F50-F28*F51)</f>
        <v>0.0007179045913469862</v>
      </c>
    </row>
    <row r="68" spans="1:6" ht="12.75">
      <c r="A68" t="s">
        <v>72</v>
      </c>
      <c r="B68">
        <f>B13+(8/0.017)*(B14*B50-B29*B51)</f>
        <v>0.034055388835314226</v>
      </c>
      <c r="C68">
        <f>C13+(8/0.017)*(C14*C50-C29*C51)</f>
        <v>-0.1681867859601543</v>
      </c>
      <c r="D68">
        <f>D13+(8/0.017)*(D14*D50-D29*D51)</f>
        <v>-0.024262399992915903</v>
      </c>
      <c r="E68">
        <f>E13+(8/0.017)*(E14*E50-E29*E51)</f>
        <v>0.16238848455032112</v>
      </c>
      <c r="F68">
        <f>F13+(8/0.017)*(F14*F50-F29*F51)</f>
        <v>-0.1380110377972713</v>
      </c>
    </row>
    <row r="69" spans="1:6" ht="12.75">
      <c r="A69" t="s">
        <v>73</v>
      </c>
      <c r="B69">
        <f>B14+(9/0.017)*(B15*B50-B30*B51)</f>
        <v>-0.005920458927161544</v>
      </c>
      <c r="C69">
        <f>C14+(9/0.017)*(C15*C50-C30*C51)</f>
        <v>0.030836504163453626</v>
      </c>
      <c r="D69">
        <f>D14+(9/0.017)*(D15*D50-D30*D51)</f>
        <v>-0.012347550085257432</v>
      </c>
      <c r="E69">
        <f>E14+(9/0.017)*(E15*E50-E30*E51)</f>
        <v>-0.07666740254836542</v>
      </c>
      <c r="F69">
        <f>F14+(9/0.017)*(F15*F50-F30*F51)</f>
        <v>0.03270015628139819</v>
      </c>
    </row>
    <row r="70" spans="1:6" ht="12.75">
      <c r="A70" t="s">
        <v>74</v>
      </c>
      <c r="B70">
        <f>B15+(10/0.017)*(B16*B50-B31*B51)</f>
        <v>-0.49488502335923773</v>
      </c>
      <c r="C70">
        <f>C15+(10/0.017)*(C16*C50-C31*C51)</f>
        <v>-0.1829843332565812</v>
      </c>
      <c r="D70">
        <f>D15+(10/0.017)*(D16*D50-D31*D51)</f>
        <v>-0.1302133828825134</v>
      </c>
      <c r="E70">
        <f>E15+(10/0.017)*(E16*E50-E31*E51)</f>
        <v>-0.15201107666533084</v>
      </c>
      <c r="F70">
        <f>F15+(10/0.017)*(F16*F50-F31*F51)</f>
        <v>-0.4821789006205576</v>
      </c>
    </row>
    <row r="71" spans="1:6" ht="12.75">
      <c r="A71" t="s">
        <v>75</v>
      </c>
      <c r="B71">
        <f>B16+(11/0.017)*(B17*B50-B32*B51)</f>
        <v>0.06137927937025456</v>
      </c>
      <c r="C71">
        <f>C16+(11/0.017)*(C17*C50-C32*C51)</f>
        <v>0.003982086425312746</v>
      </c>
      <c r="D71">
        <f>D16+(11/0.017)*(D17*D50-D32*D51)</f>
        <v>-0.007840870192602463</v>
      </c>
      <c r="E71">
        <f>E16+(11/0.017)*(E17*E50-E32*E51)</f>
        <v>0.031334174653280436</v>
      </c>
      <c r="F71">
        <f>F16+(11/0.017)*(F17*F50-F32*F51)</f>
        <v>0.048879186178142006</v>
      </c>
    </row>
    <row r="72" spans="1:6" ht="12.75">
      <c r="A72" t="s">
        <v>76</v>
      </c>
      <c r="B72">
        <f>B17+(12/0.017)*(B18*B50-B33*B51)</f>
        <v>-0.0397485448081224</v>
      </c>
      <c r="C72">
        <f>C17+(12/0.017)*(C18*C50-C33*C51)</f>
        <v>-0.024313870317851656</v>
      </c>
      <c r="D72">
        <f>D17+(12/0.017)*(D18*D50-D33*D51)</f>
        <v>-0.02753481470034868</v>
      </c>
      <c r="E72">
        <f>E17+(12/0.017)*(E18*E50-E33*E51)</f>
        <v>-0.05099822461509713</v>
      </c>
      <c r="F72">
        <f>F17+(12/0.017)*(F18*F50-F33*F51)</f>
        <v>-0.052414133787628374</v>
      </c>
    </row>
    <row r="73" spans="1:6" ht="12.75">
      <c r="A73" t="s">
        <v>77</v>
      </c>
      <c r="B73">
        <f>B18+(13/0.017)*(B19*B50-B34*B51)</f>
        <v>0.0006288446639729803</v>
      </c>
      <c r="C73">
        <f>C18+(13/0.017)*(C19*C50-C34*C51)</f>
        <v>0.009453669872009338</v>
      </c>
      <c r="D73">
        <f>D18+(13/0.017)*(D19*D50-D34*D51)</f>
        <v>0.017605680933718504</v>
      </c>
      <c r="E73">
        <f>E18+(13/0.017)*(E19*E50-E34*E51)</f>
        <v>0.015363123243726639</v>
      </c>
      <c r="F73">
        <f>F18+(13/0.017)*(F19*F50-F34*F51)</f>
        <v>-0.022726576907386567</v>
      </c>
    </row>
    <row r="74" spans="1:6" ht="12.75">
      <c r="A74" t="s">
        <v>78</v>
      </c>
      <c r="B74">
        <f>B19+(14/0.017)*(B20*B50-B35*B51)</f>
        <v>-0.20761342733316268</v>
      </c>
      <c r="C74">
        <f>C19+(14/0.017)*(C20*C50-C35*C51)</f>
        <v>-0.1905754756263353</v>
      </c>
      <c r="D74">
        <f>D19+(14/0.017)*(D20*D50-D35*D51)</f>
        <v>-0.19893299279769297</v>
      </c>
      <c r="E74">
        <f>E19+(14/0.017)*(E20*E50-E35*E51)</f>
        <v>-0.19406224784497464</v>
      </c>
      <c r="F74">
        <f>F19+(14/0.017)*(F20*F50-F35*F51)</f>
        <v>-0.1510496516532155</v>
      </c>
    </row>
    <row r="75" spans="1:6" ht="12.75">
      <c r="A75" t="s">
        <v>79</v>
      </c>
      <c r="B75" s="49">
        <f>B20</f>
        <v>-0.007691476</v>
      </c>
      <c r="C75" s="49">
        <f>C20</f>
        <v>-0.006246577</v>
      </c>
      <c r="D75" s="49">
        <f>D20</f>
        <v>-0.007903351</v>
      </c>
      <c r="E75" s="49">
        <f>E20</f>
        <v>-0.006274552</v>
      </c>
      <c r="F75" s="49">
        <f>F20</f>
        <v>-0.001486706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101.38106333170815</v>
      </c>
      <c r="C82">
        <f>C22+(2/0.017)*(C8*C51+C23*C50)</f>
        <v>25.282079975282485</v>
      </c>
      <c r="D82">
        <f>D22+(2/0.017)*(D8*D51+D23*D50)</f>
        <v>21.19438324578455</v>
      </c>
      <c r="E82">
        <f>E22+(2/0.017)*(E8*E51+E23*E50)</f>
        <v>-42.60367036797726</v>
      </c>
      <c r="F82">
        <f>F22+(2/0.017)*(F8*F51+F23*F50)</f>
        <v>-119.42475245469879</v>
      </c>
    </row>
    <row r="83" spans="1:6" ht="12.75">
      <c r="A83" t="s">
        <v>82</v>
      </c>
      <c r="B83">
        <f>B23+(3/0.017)*(B9*B51+B24*B50)</f>
        <v>-0.6575497346723389</v>
      </c>
      <c r="C83">
        <f>C23+(3/0.017)*(C9*C51+C24*C50)</f>
        <v>-0.6957831017086401</v>
      </c>
      <c r="D83">
        <f>D23+(3/0.017)*(D9*D51+D24*D50)</f>
        <v>0.8108009475406495</v>
      </c>
      <c r="E83">
        <f>E23+(3/0.017)*(E9*E51+E24*E50)</f>
        <v>0.8240392143103015</v>
      </c>
      <c r="F83">
        <f>F23+(3/0.017)*(F9*F51+F24*F50)</f>
        <v>6.880872945064414</v>
      </c>
    </row>
    <row r="84" spans="1:6" ht="12.75">
      <c r="A84" t="s">
        <v>83</v>
      </c>
      <c r="B84">
        <f>B24+(4/0.017)*(B10*B51+B25*B50)</f>
        <v>0.6091138403322133</v>
      </c>
      <c r="C84">
        <f>C24+(4/0.017)*(C10*C51+C25*C50)</f>
        <v>2.1703875186819546</v>
      </c>
      <c r="D84">
        <f>D24+(4/0.017)*(D10*D51+D25*D50)</f>
        <v>-1.7347138450719057</v>
      </c>
      <c r="E84">
        <f>E24+(4/0.017)*(E10*E51+E25*E50)</f>
        <v>-1.4562378305198216</v>
      </c>
      <c r="F84">
        <f>F24+(4/0.017)*(F10*F51+F25*F50)</f>
        <v>-1.4848309499009253</v>
      </c>
    </row>
    <row r="85" spans="1:6" ht="12.75">
      <c r="A85" t="s">
        <v>84</v>
      </c>
      <c r="B85">
        <f>B25+(5/0.017)*(B11*B51+B26*B50)</f>
        <v>-0.5847825896444945</v>
      </c>
      <c r="C85">
        <f>C25+(5/0.017)*(C11*C51+C26*C50)</f>
        <v>-0.23936258653729886</v>
      </c>
      <c r="D85">
        <f>D25+(5/0.017)*(D11*D51+D26*D50)</f>
        <v>0.32684562521499166</v>
      </c>
      <c r="E85">
        <f>E25+(5/0.017)*(E11*E51+E26*E50)</f>
        <v>0.10077334080299549</v>
      </c>
      <c r="F85">
        <f>F25+(5/0.017)*(F11*F51+F26*F50)</f>
        <v>-0.6492976290843978</v>
      </c>
    </row>
    <row r="86" spans="1:6" ht="12.75">
      <c r="A86" t="s">
        <v>85</v>
      </c>
      <c r="B86">
        <f>B26+(6/0.017)*(B12*B51+B27*B50)</f>
        <v>0.7063509969528381</v>
      </c>
      <c r="C86">
        <f>C26+(6/0.017)*(C12*C51+C27*C50)</f>
        <v>0.3621746635612839</v>
      </c>
      <c r="D86">
        <f>D26+(6/0.017)*(D12*D51+D27*D50)</f>
        <v>-0.1390601293067723</v>
      </c>
      <c r="E86">
        <f>E26+(6/0.017)*(E12*E51+E27*E50)</f>
        <v>-0.3675674120068762</v>
      </c>
      <c r="F86">
        <f>F26+(6/0.017)*(F12*F51+F27*F50)</f>
        <v>0.6140712532175753</v>
      </c>
    </row>
    <row r="87" spans="1:6" ht="12.75">
      <c r="A87" t="s">
        <v>86</v>
      </c>
      <c r="B87">
        <f>B27+(7/0.017)*(B13*B51+B28*B50)</f>
        <v>-0.06326068728720992</v>
      </c>
      <c r="C87">
        <f>C27+(7/0.017)*(C13*C51+C28*C50)</f>
        <v>0.013764317769994934</v>
      </c>
      <c r="D87">
        <f>D27+(7/0.017)*(D13*D51+D28*D50)</f>
        <v>-0.15848433599189152</v>
      </c>
      <c r="E87">
        <f>E27+(7/0.017)*(E13*E51+E28*E50)</f>
        <v>0.0073176045629144175</v>
      </c>
      <c r="F87">
        <f>F27+(7/0.017)*(F13*F51+F28*F50)</f>
        <v>0.16710747836941603</v>
      </c>
    </row>
    <row r="88" spans="1:6" ht="12.75">
      <c r="A88" t="s">
        <v>87</v>
      </c>
      <c r="B88">
        <f>B28+(8/0.017)*(B14*B51+B29*B50)</f>
        <v>-0.2267869484492969</v>
      </c>
      <c r="C88">
        <f>C28+(8/0.017)*(C14*C51+C29*C50)</f>
        <v>-0.005275354291775435</v>
      </c>
      <c r="D88">
        <f>D28+(8/0.017)*(D14*D51+D29*D50)</f>
        <v>-0.14551321964997646</v>
      </c>
      <c r="E88">
        <f>E28+(8/0.017)*(E14*E51+E29*E50)</f>
        <v>-0.2249405595753161</v>
      </c>
      <c r="F88">
        <f>F28+(8/0.017)*(F14*F51+F29*F50)</f>
        <v>-0.30842509117598393</v>
      </c>
    </row>
    <row r="89" spans="1:6" ht="12.75">
      <c r="A89" t="s">
        <v>88</v>
      </c>
      <c r="B89">
        <f>B29+(9/0.017)*(B15*B51+B30*B50)</f>
        <v>-0.002778643388562243</v>
      </c>
      <c r="C89">
        <f>C29+(9/0.017)*(C15*C51+C30*C50)</f>
        <v>0.06851205733661657</v>
      </c>
      <c r="D89">
        <f>D29+(9/0.017)*(D15*D51+D30*D50)</f>
        <v>0.014076243255838627</v>
      </c>
      <c r="E89">
        <f>E29+(9/0.017)*(E15*E51+E30*E50)</f>
        <v>-0.016485262249074734</v>
      </c>
      <c r="F89">
        <f>F29+(9/0.017)*(F15*F51+F30*F50)</f>
        <v>-0.09143486187615134</v>
      </c>
    </row>
    <row r="90" spans="1:6" ht="12.75">
      <c r="A90" t="s">
        <v>89</v>
      </c>
      <c r="B90">
        <f>B30+(10/0.017)*(B16*B51+B31*B50)</f>
        <v>0.059262843690756684</v>
      </c>
      <c r="C90">
        <f>C30+(10/0.017)*(C16*C51+C31*C50)</f>
        <v>-0.017436442921341402</v>
      </c>
      <c r="D90">
        <f>D30+(10/0.017)*(D16*D51+D31*D50)</f>
        <v>-0.011254562842868883</v>
      </c>
      <c r="E90">
        <f>E30+(10/0.017)*(E16*E51+E31*E50)</f>
        <v>-0.03946851873074722</v>
      </c>
      <c r="F90">
        <f>F30+(10/0.017)*(F16*F51+F31*F50)</f>
        <v>0.23043928312592374</v>
      </c>
    </row>
    <row r="91" spans="1:6" ht="12.75">
      <c r="A91" t="s">
        <v>90</v>
      </c>
      <c r="B91">
        <f>B31+(11/0.017)*(B17*B51+B32*B50)</f>
        <v>0.01343815775050206</v>
      </c>
      <c r="C91">
        <f>C31+(11/0.017)*(C17*C51+C32*C50)</f>
        <v>0.024513930694920923</v>
      </c>
      <c r="D91">
        <f>D31+(11/0.017)*(D17*D51+D32*D50)</f>
        <v>-0.009607744291385771</v>
      </c>
      <c r="E91">
        <f>E31+(11/0.017)*(E17*E51+E32*E50)</f>
        <v>-0.010154015690590589</v>
      </c>
      <c r="F91">
        <f>F31+(11/0.017)*(F17*F51+F32*F50)</f>
        <v>0.034645211105235565</v>
      </c>
    </row>
    <row r="92" spans="1:6" ht="12.75">
      <c r="A92" t="s">
        <v>91</v>
      </c>
      <c r="B92">
        <f>B32+(12/0.017)*(B18*B51+B33*B50)</f>
        <v>-0.015453339529630801</v>
      </c>
      <c r="C92">
        <f>C32+(12/0.017)*(C18*C51+C33*C50)</f>
        <v>0.007296933461521837</v>
      </c>
      <c r="D92">
        <f>D32+(12/0.017)*(D18*D51+D33*D50)</f>
        <v>0.015477072851097944</v>
      </c>
      <c r="E92">
        <f>E32+(12/0.017)*(E18*E51+E33*E50)</f>
        <v>0.015477099769668044</v>
      </c>
      <c r="F92">
        <f>F32+(12/0.017)*(F18*F51+F33*F50)</f>
        <v>0.0004613121302857442</v>
      </c>
    </row>
    <row r="93" spans="1:6" ht="12.75">
      <c r="A93" t="s">
        <v>92</v>
      </c>
      <c r="B93">
        <f>B33+(13/0.017)*(B19*B51+B34*B50)</f>
        <v>0.10192235566246119</v>
      </c>
      <c r="C93">
        <f>C33+(13/0.017)*(C19*C51+C34*C50)</f>
        <v>0.09565491471615334</v>
      </c>
      <c r="D93">
        <f>D33+(13/0.017)*(D19*D51+D34*D50)</f>
        <v>0.08046673996892625</v>
      </c>
      <c r="E93">
        <f>E33+(13/0.017)*(E19*E51+E34*E50)</f>
        <v>0.07762093278932185</v>
      </c>
      <c r="F93">
        <f>F33+(13/0.017)*(F19*F51+F34*F50)</f>
        <v>0.0595843994719941</v>
      </c>
    </row>
    <row r="94" spans="1:6" ht="12.75">
      <c r="A94" t="s">
        <v>93</v>
      </c>
      <c r="B94">
        <f>B34+(14/0.017)*(B20*B51+B35*B50)</f>
        <v>-0.006681612155053027</v>
      </c>
      <c r="C94">
        <f>C34+(14/0.017)*(C20*C51+C35*C50)</f>
        <v>-0.00371254583619804</v>
      </c>
      <c r="D94">
        <f>D34+(14/0.017)*(D20*D51+D35*D50)</f>
        <v>0.002294477327519763</v>
      </c>
      <c r="E94">
        <f>E34+(14/0.017)*(E20*E51+E35*E50)</f>
        <v>0.006969312519885794</v>
      </c>
      <c r="F94">
        <f>F34+(14/0.017)*(F20*F51+F35*F50)</f>
        <v>-0.027636368302390236</v>
      </c>
    </row>
    <row r="95" spans="1:6" ht="12.75">
      <c r="A95" t="s">
        <v>94</v>
      </c>
      <c r="B95" s="49">
        <f>B35</f>
        <v>0.001834087</v>
      </c>
      <c r="C95" s="49">
        <f>C35</f>
        <v>-0.0007251743</v>
      </c>
      <c r="D95" s="49">
        <f>D35</f>
        <v>0.001889168</v>
      </c>
      <c r="E95" s="49">
        <f>E35</f>
        <v>0.002759881</v>
      </c>
      <c r="F95" s="49">
        <f>F35</f>
        <v>0.006840744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-5.248154122751809</v>
      </c>
      <c r="C103">
        <f>C63*10000/C62</f>
        <v>-0.3218089638081068</v>
      </c>
      <c r="D103">
        <f>D63*10000/D62</f>
        <v>-0.6179616728350932</v>
      </c>
      <c r="E103">
        <f>E63*10000/E62</f>
        <v>-2.415329361891851</v>
      </c>
      <c r="F103">
        <f>F63*10000/F62</f>
        <v>-7.399597637358969</v>
      </c>
      <c r="G103">
        <f>AVERAGE(C103:E103)</f>
        <v>-1.1183666661783505</v>
      </c>
      <c r="H103">
        <f>STDEV(C103:E103)</f>
        <v>1.1329213486912182</v>
      </c>
      <c r="I103">
        <f>(B103*B4+C103*C4+D103*D4+E103*E4+F103*F4)/SUM(B4:F4)</f>
        <v>-2.5531334708895215</v>
      </c>
      <c r="K103">
        <f>(LN(H103)+LN(H123))/2-LN(K114*K115^3)</f>
        <v>-3.8836746569420377</v>
      </c>
    </row>
    <row r="104" spans="1:11" ht="12.75">
      <c r="A104" t="s">
        <v>68</v>
      </c>
      <c r="B104">
        <f>B64*10000/B62</f>
        <v>0.3288354670229509</v>
      </c>
      <c r="C104">
        <f>C64*10000/C62</f>
        <v>-0.19517153144342803</v>
      </c>
      <c r="D104">
        <f>D64*10000/D62</f>
        <v>-0.38655791034706377</v>
      </c>
      <c r="E104">
        <f>E64*10000/E62</f>
        <v>0.15516784256007513</v>
      </c>
      <c r="F104">
        <f>F64*10000/F62</f>
        <v>-0.9866884229832998</v>
      </c>
      <c r="G104">
        <f>AVERAGE(C104:E104)</f>
        <v>-0.14218719974347224</v>
      </c>
      <c r="H104">
        <f>STDEV(C104:E104)</f>
        <v>0.2747220457025061</v>
      </c>
      <c r="I104">
        <f>(B104*B4+C104*C4+D104*D4+E104*E4+F104*F4)/SUM(B4:F4)</f>
        <v>-0.18597454289660584</v>
      </c>
      <c r="K104">
        <f>(LN(H104)+LN(H124))/2-LN(K114*K115^4)</f>
        <v>-3.5438762378824</v>
      </c>
    </row>
    <row r="105" spans="1:11" ht="12.75">
      <c r="A105" t="s">
        <v>69</v>
      </c>
      <c r="B105">
        <f>B65*10000/B62</f>
        <v>1.105251665798443</v>
      </c>
      <c r="C105">
        <f>C65*10000/C62</f>
        <v>0.6159621682427425</v>
      </c>
      <c r="D105">
        <f>D65*10000/D62</f>
        <v>0.08133032908322434</v>
      </c>
      <c r="E105">
        <f>E65*10000/E62</f>
        <v>0.7325171466267528</v>
      </c>
      <c r="F105">
        <f>F65*10000/F62</f>
        <v>-0.20275797235847282</v>
      </c>
      <c r="G105">
        <f>AVERAGE(C105:E105)</f>
        <v>0.47660321465090655</v>
      </c>
      <c r="H105">
        <f>STDEV(C105:E105)</f>
        <v>0.3472416396333766</v>
      </c>
      <c r="I105">
        <f>(B105*B4+C105*C4+D105*D4+E105*E4+F105*F4)/SUM(B4:F4)</f>
        <v>0.47769246727781084</v>
      </c>
      <c r="K105">
        <f>(LN(H105)+LN(H125))/2-LN(K114*K115^5)</f>
        <v>-3.8524027008713633</v>
      </c>
    </row>
    <row r="106" spans="1:11" ht="12.75">
      <c r="A106" t="s">
        <v>70</v>
      </c>
      <c r="B106">
        <f>B66*10000/B62</f>
        <v>2.45243282817394</v>
      </c>
      <c r="C106">
        <f>C66*10000/C62</f>
        <v>1.9387447916082396</v>
      </c>
      <c r="D106">
        <f>D66*10000/D62</f>
        <v>2.392061389629498</v>
      </c>
      <c r="E106">
        <f>E66*10000/E62</f>
        <v>1.923259494839698</v>
      </c>
      <c r="F106">
        <f>F66*10000/F62</f>
        <v>12.847320016527188</v>
      </c>
      <c r="G106">
        <f>AVERAGE(C106:E106)</f>
        <v>2.0846885586924784</v>
      </c>
      <c r="H106">
        <f>STDEV(C106:E106)</f>
        <v>0.266305259998146</v>
      </c>
      <c r="I106">
        <f>(B106*B4+C106*C4+D106*D4+E106*E4+F106*F4)/SUM(B4:F4)</f>
        <v>3.568394216110584</v>
      </c>
      <c r="K106">
        <f>(LN(H106)+LN(H126))/2-LN(K114*K115^6)</f>
        <v>-3.258896266115812</v>
      </c>
    </row>
    <row r="107" spans="1:11" ht="12.75">
      <c r="A107" t="s">
        <v>71</v>
      </c>
      <c r="B107">
        <f>B67*10000/B62</f>
        <v>0.27969036413537063</v>
      </c>
      <c r="C107">
        <f>C67*10000/C62</f>
        <v>0.29575289542146493</v>
      </c>
      <c r="D107">
        <f>D67*10000/D62</f>
        <v>0.0642632203785123</v>
      </c>
      <c r="E107">
        <f>E67*10000/E62</f>
        <v>0.02592998874771256</v>
      </c>
      <c r="F107">
        <f>F67*10000/F62</f>
        <v>0.000717896742563064</v>
      </c>
      <c r="G107">
        <f>AVERAGE(C107:E107)</f>
        <v>0.1286487015158966</v>
      </c>
      <c r="H107">
        <f>STDEV(C107:E107)</f>
        <v>0.14598019686737468</v>
      </c>
      <c r="I107">
        <f>(B107*B4+C107*C4+D107*D4+E107*E4+F107*F4)/SUM(B4:F4)</f>
        <v>0.13361804447521075</v>
      </c>
      <c r="K107">
        <f>(LN(H107)+LN(H127))/2-LN(K114*K115^7)</f>
        <v>-3.638674885654562</v>
      </c>
    </row>
    <row r="108" spans="1:9" ht="12.75">
      <c r="A108" t="s">
        <v>72</v>
      </c>
      <c r="B108">
        <f>B68*10000/B62</f>
        <v>0.034055369750860244</v>
      </c>
      <c r="C108">
        <f>C68*10000/C62</f>
        <v>-0.16818695656679197</v>
      </c>
      <c r="D108">
        <f>D68*10000/D62</f>
        <v>-0.02426241017826108</v>
      </c>
      <c r="E108">
        <f>E68*10000/E62</f>
        <v>0.16238871249479894</v>
      </c>
      <c r="F108">
        <f>F68*10000/F62</f>
        <v>-0.13800952893547042</v>
      </c>
      <c r="G108">
        <f>AVERAGE(C108:E108)</f>
        <v>-0.010020218083418039</v>
      </c>
      <c r="H108">
        <f>STDEV(C108:E108)</f>
        <v>0.16574739295273824</v>
      </c>
      <c r="I108">
        <f>(B108*B4+C108*C4+D108*D4+E108*E4+F108*F4)/SUM(B4:F4)</f>
        <v>-0.02064444279835323</v>
      </c>
    </row>
    <row r="109" spans="1:9" ht="12.75">
      <c r="A109" t="s">
        <v>73</v>
      </c>
      <c r="B109">
        <f>B69*10000/B62</f>
        <v>-0.005920455609368684</v>
      </c>
      <c r="C109">
        <f>C69*10000/C62</f>
        <v>0.030836535443629794</v>
      </c>
      <c r="D109">
        <f>D69*10000/D62</f>
        <v>-0.012347555268753694</v>
      </c>
      <c r="E109">
        <f>E69*10000/E62</f>
        <v>-0.07666751016628603</v>
      </c>
      <c r="F109">
        <f>F69*10000/F62</f>
        <v>0.03269979877364023</v>
      </c>
      <c r="G109">
        <f>AVERAGE(C109:E109)</f>
        <v>-0.019392843330469978</v>
      </c>
      <c r="H109">
        <f>STDEV(C109:E109)</f>
        <v>0.05409719972909076</v>
      </c>
      <c r="I109">
        <f>(B109*B4+C109*C4+D109*D4+E109*E4+F109*F4)/SUM(B4:F4)</f>
        <v>-0.010505848398821734</v>
      </c>
    </row>
    <row r="110" spans="1:11" ht="12.75">
      <c r="A110" t="s">
        <v>74</v>
      </c>
      <c r="B110">
        <f>B70*10000/B62</f>
        <v>-0.49488474602837246</v>
      </c>
      <c r="C110">
        <f>C70*10000/C62</f>
        <v>-0.18298451887367156</v>
      </c>
      <c r="D110">
        <f>D70*10000/D62</f>
        <v>-0.13021343754603604</v>
      </c>
      <c r="E110">
        <f>E70*10000/E62</f>
        <v>-0.15201129004305644</v>
      </c>
      <c r="F110">
        <f>F70*10000/F62</f>
        <v>-0.4821736290036207</v>
      </c>
      <c r="G110">
        <f>AVERAGE(C110:E110)</f>
        <v>-0.15506974882092137</v>
      </c>
      <c r="H110">
        <f>STDEV(C110:E110)</f>
        <v>0.02651815196603824</v>
      </c>
      <c r="I110">
        <f>(B110*B4+C110*C4+D110*D4+E110*E4+F110*F4)/SUM(B4:F4)</f>
        <v>-0.24792466169288968</v>
      </c>
      <c r="K110">
        <f>EXP(AVERAGE(K103:K107))</f>
        <v>0.026370615196168106</v>
      </c>
    </row>
    <row r="111" spans="1:9" ht="12.75">
      <c r="A111" t="s">
        <v>75</v>
      </c>
      <c r="B111">
        <f>B71*10000/B62</f>
        <v>0.0613792449736415</v>
      </c>
      <c r="C111">
        <f>C71*10000/C62</f>
        <v>0.0039820904646929636</v>
      </c>
      <c r="D111">
        <f>D71*10000/D62</f>
        <v>-0.00784087348419643</v>
      </c>
      <c r="E111">
        <f>E71*10000/E62</f>
        <v>0.03133421863701548</v>
      </c>
      <c r="F111">
        <f>F71*10000/F62</f>
        <v>0.04887865178655956</v>
      </c>
      <c r="G111">
        <f>AVERAGE(C111:E111)</f>
        <v>0.009158478539170671</v>
      </c>
      <c r="H111">
        <f>STDEV(C111:E111)</f>
        <v>0.020093984318684935</v>
      </c>
      <c r="I111">
        <f>(B111*B4+C111*C4+D111*D4+E111*E4+F111*F4)/SUM(B4:F4)</f>
        <v>0.022025003821096976</v>
      </c>
    </row>
    <row r="112" spans="1:9" ht="12.75">
      <c r="A112" t="s">
        <v>76</v>
      </c>
      <c r="B112">
        <f>B72*10000/B62</f>
        <v>-0.03974852253325489</v>
      </c>
      <c r="C112">
        <f>C72*10000/C62</f>
        <v>-0.024313894981547086</v>
      </c>
      <c r="D112">
        <f>D72*10000/D62</f>
        <v>-0.02753482625945216</v>
      </c>
      <c r="E112">
        <f>E72*10000/E62</f>
        <v>-0.050998296201230295</v>
      </c>
      <c r="F112">
        <f>F72*10000/F62</f>
        <v>-0.052413560748793504</v>
      </c>
      <c r="G112">
        <f>AVERAGE(C112:E112)</f>
        <v>-0.03428233914740985</v>
      </c>
      <c r="H112">
        <f>STDEV(C112:E112)</f>
        <v>0.014565747998064631</v>
      </c>
      <c r="I112">
        <f>(B112*B4+C112*C4+D112*D4+E112*E4+F112*F4)/SUM(B4:F4)</f>
        <v>-0.03748492131962848</v>
      </c>
    </row>
    <row r="113" spans="1:9" ht="12.75">
      <c r="A113" t="s">
        <v>77</v>
      </c>
      <c r="B113">
        <f>B73*10000/B62</f>
        <v>0.0006288443115718637</v>
      </c>
      <c r="C113">
        <f>C73*10000/C62</f>
        <v>0.009453679461697501</v>
      </c>
      <c r="D113">
        <f>D73*10000/D62</f>
        <v>0.017605688324575857</v>
      </c>
      <c r="E113">
        <f>E73*10000/E62</f>
        <v>0.015363144808920225</v>
      </c>
      <c r="F113">
        <f>F73*10000/F62</f>
        <v>-0.022726328439841452</v>
      </c>
      <c r="G113">
        <f>AVERAGE(C113:E113)</f>
        <v>0.014140837531731195</v>
      </c>
      <c r="H113">
        <f>STDEV(C113:E113)</f>
        <v>0.004211215790601774</v>
      </c>
      <c r="I113">
        <f>(B113*B4+C113*C4+D113*D4+E113*E4+F113*F4)/SUM(B4:F4)</f>
        <v>0.007277288388417832</v>
      </c>
    </row>
    <row r="114" spans="1:11" ht="12.75">
      <c r="A114" t="s">
        <v>78</v>
      </c>
      <c r="B114">
        <f>B74*10000/B62</f>
        <v>-0.20761331098773148</v>
      </c>
      <c r="C114">
        <f>C74*10000/C62</f>
        <v>-0.1905756689437885</v>
      </c>
      <c r="D114">
        <f>D74*10000/D62</f>
        <v>-0.19893307630967857</v>
      </c>
      <c r="E114">
        <f>E74*10000/E62</f>
        <v>-0.1940625202498676</v>
      </c>
      <c r="F114">
        <f>F74*10000/F62</f>
        <v>-0.1510480002414657</v>
      </c>
      <c r="G114">
        <f>AVERAGE(C114:E114)</f>
        <v>-0.19452375516777823</v>
      </c>
      <c r="H114">
        <f>STDEV(C114:E114)</f>
        <v>0.0041977515061022205</v>
      </c>
      <c r="I114">
        <f>(B114*B4+C114*C4+D114*D4+E114*E4+F114*F4)/SUM(B4:F4)</f>
        <v>-0.19064775379150867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-0.007691471689738841</v>
      </c>
      <c r="C115">
        <f>C75*10000/C62</f>
        <v>-0.006246583336452016</v>
      </c>
      <c r="D115">
        <f>D75*10000/D62</f>
        <v>-0.007903354317823382</v>
      </c>
      <c r="E115">
        <f>E75*10000/E62</f>
        <v>-0.006274560807579449</v>
      </c>
      <c r="F115">
        <f>F75*10000/F62</f>
        <v>-0.0014866897459820002</v>
      </c>
      <c r="G115">
        <f>AVERAGE(C115:E115)</f>
        <v>-0.006808166153951616</v>
      </c>
      <c r="H115">
        <f>STDEV(C115:E115)</f>
        <v>0.0009485639253293789</v>
      </c>
      <c r="I115">
        <f>(B115*B4+C115*C4+D115*D4+E115*E4+F115*F4)/SUM(B4:F4)</f>
        <v>-0.006229264754472255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101.38100651831374</v>
      </c>
      <c r="C122">
        <f>C82*10000/C62</f>
        <v>25.28210562111806</v>
      </c>
      <c r="D122">
        <f>D82*10000/D62</f>
        <v>21.194392143177605</v>
      </c>
      <c r="E122">
        <f>E82*10000/E62</f>
        <v>-42.60373017068692</v>
      </c>
      <c r="F122">
        <f>F82*10000/F62</f>
        <v>-119.42344679502159</v>
      </c>
      <c r="G122">
        <f>AVERAGE(C122:E122)</f>
        <v>1.290922531202914</v>
      </c>
      <c r="H122">
        <f>STDEV(C122:E122)</f>
        <v>38.068789739550134</v>
      </c>
      <c r="I122">
        <f>(B122*B4+C122*C4+D122*D4+E122*E4+F122*F4)/SUM(B4:F4)</f>
        <v>-0.2032451016254185</v>
      </c>
    </row>
    <row r="123" spans="1:9" ht="12.75">
      <c r="A123" t="s">
        <v>82</v>
      </c>
      <c r="B123">
        <f>B83*10000/B62</f>
        <v>-0.6575493661850574</v>
      </c>
      <c r="C123">
        <f>C83*10000/C62</f>
        <v>-0.6957838075025874</v>
      </c>
      <c r="D123">
        <f>D83*10000/D62</f>
        <v>0.8108012879145418</v>
      </c>
      <c r="E123">
        <f>E83*10000/E62</f>
        <v>0.8240403710129391</v>
      </c>
      <c r="F123">
        <f>F83*10000/F62</f>
        <v>6.880797717122437</v>
      </c>
      <c r="G123">
        <f>AVERAGE(C123:E123)</f>
        <v>0.31301928380829785</v>
      </c>
      <c r="H123">
        <f>STDEV(C123:E123)</f>
        <v>0.8736741818945551</v>
      </c>
      <c r="I123">
        <f>(B123*B4+C123*C4+D123*D4+E123*E4+F123*F4)/SUM(B4:F4)</f>
        <v>1.0446641138396346</v>
      </c>
    </row>
    <row r="124" spans="1:9" ht="12.75">
      <c r="A124" t="s">
        <v>83</v>
      </c>
      <c r="B124">
        <f>B84*10000/B62</f>
        <v>0.6091134989881426</v>
      </c>
      <c r="C124">
        <f>C84*10000/C62</f>
        <v>2.1703897202967544</v>
      </c>
      <c r="D124">
        <f>D84*10000/D62</f>
        <v>-1.7347145733040386</v>
      </c>
      <c r="E124">
        <f>E84*10000/E62</f>
        <v>-1.4562398746387304</v>
      </c>
      <c r="F124">
        <f>F84*10000/F62</f>
        <v>-1.4848147163826733</v>
      </c>
      <c r="G124">
        <f>AVERAGE(C124:E124)</f>
        <v>-0.3401882425486715</v>
      </c>
      <c r="H124">
        <f>STDEV(C124:E124)</f>
        <v>2.1786781130063706</v>
      </c>
      <c r="I124">
        <f>(B124*B4+C124*C4+D124*D4+E124*E4+F124*F4)/SUM(B4:F4)</f>
        <v>-0.35402922664837894</v>
      </c>
    </row>
    <row r="125" spans="1:9" ht="12.75">
      <c r="A125" t="s">
        <v>84</v>
      </c>
      <c r="B125">
        <f>B85*10000/B62</f>
        <v>-0.5847822619355239</v>
      </c>
      <c r="C125">
        <f>C85*10000/C62</f>
        <v>-0.2393628293438062</v>
      </c>
      <c r="D125">
        <f>D85*10000/D62</f>
        <v>0.3268457624246458</v>
      </c>
      <c r="E125">
        <f>E85*10000/E62</f>
        <v>0.10077348225838632</v>
      </c>
      <c r="F125">
        <f>F85*10000/F62</f>
        <v>-0.6492905303739934</v>
      </c>
      <c r="G125">
        <f>AVERAGE(C125:E125)</f>
        <v>0.06275213844640865</v>
      </c>
      <c r="H125">
        <f>STDEV(C125:E125)</f>
        <v>0.28501273530678384</v>
      </c>
      <c r="I125">
        <f>(B125*B4+C125*C4+D125*D4+E125*E4+F125*F4)/SUM(B4:F4)</f>
        <v>-0.126011043454739</v>
      </c>
    </row>
    <row r="126" spans="1:9" ht="12.75">
      <c r="A126" t="s">
        <v>85</v>
      </c>
      <c r="B126">
        <f>B86*10000/B62</f>
        <v>0.7063506011175956</v>
      </c>
      <c r="C126">
        <f>C86*10000/C62</f>
        <v>0.36217503094687403</v>
      </c>
      <c r="D126">
        <f>D86*10000/D62</f>
        <v>-0.13906018768415532</v>
      </c>
      <c r="E126">
        <f>E86*10000/E62</f>
        <v>-0.36756792796071386</v>
      </c>
      <c r="F126">
        <f>F86*10000/F62</f>
        <v>0.6140645396338519</v>
      </c>
      <c r="G126">
        <f>AVERAGE(C126:E126)</f>
        <v>-0.048151028232665045</v>
      </c>
      <c r="H126">
        <f>STDEV(C126:E126)</f>
        <v>0.373268740953395</v>
      </c>
      <c r="I126">
        <f>(B126*B4+C126*C4+D126*D4+E126*E4+F126*F4)/SUM(B4:F4)</f>
        <v>0.149548610068675</v>
      </c>
    </row>
    <row r="127" spans="1:9" ht="12.75">
      <c r="A127" t="s">
        <v>86</v>
      </c>
      <c r="B127">
        <f>B87*10000/B62</f>
        <v>-0.06326065183626613</v>
      </c>
      <c r="C127">
        <f>C87*10000/C62</f>
        <v>0.013764331732352093</v>
      </c>
      <c r="D127">
        <f>D87*10000/D62</f>
        <v>-0.15848440252354823</v>
      </c>
      <c r="E127">
        <f>E87*10000/E62</f>
        <v>0.00731761483462522</v>
      </c>
      <c r="F127">
        <f>F87*10000/F62</f>
        <v>0.16710565139894484</v>
      </c>
      <c r="G127">
        <f>AVERAGE(C127:E127)</f>
        <v>-0.0458008186521903</v>
      </c>
      <c r="H127">
        <f>STDEV(C127:E127)</f>
        <v>0.09764006654678127</v>
      </c>
      <c r="I127">
        <f>(B127*B4+C127*C4+D127*D4+E127*E4+F127*F4)/SUM(B4:F4)</f>
        <v>-0.02003652416248834</v>
      </c>
    </row>
    <row r="128" spans="1:9" ht="12.75">
      <c r="A128" t="s">
        <v>87</v>
      </c>
      <c r="B128">
        <f>B88*10000/B62</f>
        <v>-0.22678682135912914</v>
      </c>
      <c r="C128">
        <f>C88*10000/C62</f>
        <v>-0.005275359643030905</v>
      </c>
      <c r="D128">
        <f>D88*10000/D62</f>
        <v>-0.14551328073636405</v>
      </c>
      <c r="E128">
        <f>E88*10000/E62</f>
        <v>-0.22494087532404997</v>
      </c>
      <c r="F128">
        <f>F88*10000/F62</f>
        <v>-0.30842171919323574</v>
      </c>
      <c r="G128">
        <f>AVERAGE(C128:E128)</f>
        <v>-0.1252431719011483</v>
      </c>
      <c r="H128">
        <f>STDEV(C128:E128)</f>
        <v>0.11122676242251965</v>
      </c>
      <c r="I128">
        <f>(B128*B4+C128*C4+D128*D4+E128*E4+F128*F4)/SUM(B4:F4)</f>
        <v>-0.16432720486046198</v>
      </c>
    </row>
    <row r="129" spans="1:9" ht="12.75">
      <c r="A129" t="s">
        <v>88</v>
      </c>
      <c r="B129">
        <f>B89*10000/B62</f>
        <v>-0.0027786418314256576</v>
      </c>
      <c r="C129">
        <f>C89*10000/C62</f>
        <v>0.06851212683441735</v>
      </c>
      <c r="D129">
        <f>D89*10000/D62</f>
        <v>0.014076249165039549</v>
      </c>
      <c r="E129">
        <f>E89*10000/E62</f>
        <v>-0.0164852853894132</v>
      </c>
      <c r="F129">
        <f>F89*10000/F62</f>
        <v>-0.09143386222733661</v>
      </c>
      <c r="G129">
        <f>AVERAGE(C129:E129)</f>
        <v>0.022034363536681232</v>
      </c>
      <c r="H129">
        <f>STDEV(C129:E129)</f>
        <v>0.04305390469459236</v>
      </c>
      <c r="I129">
        <f>(B129*B4+C129*C4+D129*D4+E129*E4+F129*F4)/SUM(B4:F4)</f>
        <v>0.0033553368866251236</v>
      </c>
    </row>
    <row r="130" spans="1:9" ht="12.75">
      <c r="A130" t="s">
        <v>89</v>
      </c>
      <c r="B130">
        <f>B90*10000/B62</f>
        <v>0.05926281048018262</v>
      </c>
      <c r="C130">
        <f>C90*10000/C62</f>
        <v>-0.017436460608657816</v>
      </c>
      <c r="D130">
        <f>D90*10000/D62</f>
        <v>-0.011254567567529569</v>
      </c>
      <c r="E130">
        <f>E90*10000/E62</f>
        <v>-0.039468574132649134</v>
      </c>
      <c r="F130">
        <f>F90*10000/F62</f>
        <v>0.2304367637547395</v>
      </c>
      <c r="G130">
        <f>AVERAGE(C130:E130)</f>
        <v>-0.02271986743627884</v>
      </c>
      <c r="H130">
        <f>STDEV(C130:E130)</f>
        <v>0.01483048658654754</v>
      </c>
      <c r="I130">
        <f>(B130*B4+C130*C4+D130*D4+E130*E4+F130*F4)/SUM(B4:F4)</f>
        <v>0.022837278248841523</v>
      </c>
    </row>
    <row r="131" spans="1:9" ht="12.75">
      <c r="A131" t="s">
        <v>90</v>
      </c>
      <c r="B131">
        <f>B91*10000/B62</f>
        <v>0.01343815021983182</v>
      </c>
      <c r="C131">
        <f>C91*10000/C62</f>
        <v>0.024513955561555174</v>
      </c>
      <c r="D131">
        <f>D91*10000/D62</f>
        <v>-0.00960774832471273</v>
      </c>
      <c r="E131">
        <f>E91*10000/E62</f>
        <v>-0.010154029943767535</v>
      </c>
      <c r="F131">
        <f>F91*10000/F62</f>
        <v>0.03464483233237468</v>
      </c>
      <c r="G131">
        <f>AVERAGE(C131:E131)</f>
        <v>0.0015840590976916365</v>
      </c>
      <c r="H131">
        <f>STDEV(C131:E131)</f>
        <v>0.019859751251827287</v>
      </c>
      <c r="I131">
        <f>(B131*B4+C131*C4+D131*D4+E131*E4+F131*F4)/SUM(B4:F4)</f>
        <v>0.0077031763649537816</v>
      </c>
    </row>
    <row r="132" spans="1:9" ht="12.75">
      <c r="A132" t="s">
        <v>91</v>
      </c>
      <c r="B132">
        <f>B92*10000/B62</f>
        <v>-0.015453330869663695</v>
      </c>
      <c r="C132">
        <f>C92*10000/C62</f>
        <v>0.007296940863442721</v>
      </c>
      <c r="D132">
        <f>D92*10000/D62</f>
        <v>0.015477079348366531</v>
      </c>
      <c r="E132">
        <f>E92*10000/E62</f>
        <v>0.015477121494850313</v>
      </c>
      <c r="F132">
        <f>F92*10000/F62</f>
        <v>0.0004613070868032606</v>
      </c>
      <c r="G132">
        <f>AVERAGE(C132:E132)</f>
        <v>0.012750380568886522</v>
      </c>
      <c r="H132">
        <f>STDEV(C132:E132)</f>
        <v>0.004722817322968076</v>
      </c>
      <c r="I132">
        <f>(B132*B4+C132*C4+D132*D4+E132*E4+F132*F4)/SUM(B4:F4)</f>
        <v>0.007018027833597416</v>
      </c>
    </row>
    <row r="133" spans="1:9" ht="12.75">
      <c r="A133" t="s">
        <v>92</v>
      </c>
      <c r="B133">
        <f>B93*10000/B62</f>
        <v>0.10192229854572951</v>
      </c>
      <c r="C133">
        <f>C93*10000/C62</f>
        <v>0.09565501174733973</v>
      </c>
      <c r="D133">
        <f>D93*10000/D62</f>
        <v>0.0804667737488294</v>
      </c>
      <c r="E133">
        <f>E93*10000/E62</f>
        <v>0.07762104174571148</v>
      </c>
      <c r="F133">
        <f>F93*10000/F62</f>
        <v>0.059583748041313424</v>
      </c>
      <c r="G133">
        <f>AVERAGE(C133:E133)</f>
        <v>0.0845809424139602</v>
      </c>
      <c r="H133">
        <f>STDEV(C133:E133)</f>
        <v>0.009695401299521584</v>
      </c>
      <c r="I133">
        <f>(B133*B4+C133*C4+D133*D4+E133*E4+F133*F4)/SUM(B4:F4)</f>
        <v>0.08378041128026027</v>
      </c>
    </row>
    <row r="134" spans="1:9" ht="12.75">
      <c r="A134" t="s">
        <v>93</v>
      </c>
      <c r="B134">
        <f>B94*10000/B62</f>
        <v>-0.006681608410714053</v>
      </c>
      <c r="C134">
        <f>C94*10000/C62</f>
        <v>-0.0037125496021595495</v>
      </c>
      <c r="D134">
        <f>D94*10000/D62</f>
        <v>0.002294478290740367</v>
      </c>
      <c r="E134">
        <f>E94*10000/E62</f>
        <v>0.006969322302699567</v>
      </c>
      <c r="F134">
        <f>F94*10000/F62</f>
        <v>-0.027636066156553844</v>
      </c>
      <c r="G134">
        <f>AVERAGE(C134:E134)</f>
        <v>0.0018504169970934615</v>
      </c>
      <c r="H134">
        <f>STDEV(C134:E134)</f>
        <v>0.005354763269495782</v>
      </c>
      <c r="I134">
        <f>(B134*B4+C134*C4+D134*D4+E134*E4+F134*F4)/SUM(B4:F4)</f>
        <v>-0.0033087186585573592</v>
      </c>
    </row>
    <row r="135" spans="1:9" ht="12.75">
      <c r="A135" t="s">
        <v>94</v>
      </c>
      <c r="B135">
        <f>B95*10000/B62</f>
        <v>0.0018340859721876586</v>
      </c>
      <c r="C135">
        <f>C95*10000/C62</f>
        <v>-0.0007251750356080226</v>
      </c>
      <c r="D135">
        <f>D95*10000/D62</f>
        <v>0.0018891687930719214</v>
      </c>
      <c r="E135">
        <f>E95*10000/E62</f>
        <v>0.002759884874040916</v>
      </c>
      <c r="F135">
        <f>F95*10000/F62</f>
        <v>0.006840669210784037</v>
      </c>
      <c r="G135">
        <f>AVERAGE(C135:E135)</f>
        <v>0.001307959543834938</v>
      </c>
      <c r="H135">
        <f>STDEV(C135:E135)</f>
        <v>0.0018137705993343067</v>
      </c>
      <c r="I135">
        <f>(B135*B4+C135*C4+D135*D4+E135*E4+F135*F4)/SUM(B4:F4)</f>
        <v>0.0021194163874171607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2005-12-20T15:16:50Z</cp:lastPrinted>
  <dcterms:created xsi:type="dcterms:W3CDTF">2005-12-20T15:16:50Z</dcterms:created>
  <dcterms:modified xsi:type="dcterms:W3CDTF">2006-01-05T09:55:38Z</dcterms:modified>
  <cp:category/>
  <cp:version/>
  <cp:contentType/>
  <cp:contentStatus/>
</cp:coreProperties>
</file>