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<sst xmlns="http://schemas.openxmlformats.org/spreadsheetml/2006/main" count="206" uniqueCount="99">
  <si>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Fri 13/05/2005       10:41:22</t>
  </si>
  <si>
    <t>LISSNER</t>
  </si>
  <si>
    <t>HCMQAP574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</si>
  <si>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</si>
  <si>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</si>
  <si>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</si>
  <si>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</si>
  <si>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</si>
  <si>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</si>
  <si>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</si>
  <si>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</si>
  <si>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</si>
  <si>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</si>
  <si>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</si>
  <si>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</si>
  <si>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</si>
  <si>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</si>
  <si>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</si>
  <si>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</si>
  <si>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</si>
  <si>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</si>
  <si>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</si>
  <si>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</si>
  <si>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</si>
  <si>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</si>
  <si>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</si>
  <si>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</si>
  <si>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</si>
  <si>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</si>
  <si>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</si>
  <si>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</si>
  <si>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</si>
  <si>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</si>
  <si>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</si>
  <si>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</si>
  <si>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</si>
  <si>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</si>
  <si>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</si>
  <si>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</si>
  <si>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</si>
  <si>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</si>
  <si>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</si>
  <si>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</si>
  <si>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</si>
  <si>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</si>
  <si>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</si>
  <si>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</si>
  <si>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</si>
  <si>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</si>
  <si>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55.456078*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</si>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</sst>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2" fontId="4" fillId="0" borderId="18" xfId="0" applyNumberFormat="1" applyFont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289468"/>
        <c:axId val="53278621"/>
      </c:lineChart>
      <c:catAx>
        <c:axId val="282894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78621"/>
        <c:crosses val="autoZero"/>
        <c:auto val="1"/>
        <c:lblOffset val="100"/>
        <c:noMultiLvlLbl val="0"/>
      </c:catAx>
      <c:valAx>
        <c:axId val="5327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8946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-0.002275</v>
      </c>
      <c r="C4" s="11">
        <v>-0.003786</v>
      </c>
      <c r="D4" s="11">
        <v>-0.003783</v>
      </c>
      <c r="E4" s="11">
        <v>-0.003785</v>
      </c>
      <c r="F4" s="23">
        <v>-0.002094</v>
      </c>
      <c r="G4" s="33">
        <v>-0.01179</v>
      </c>
    </row>
    <row r="5" spans="1:7" ht="12.75" thickBot="1">
      <c r="A5" s="43" t="s">
        <v>13</v>
      </c>
      <c r="B5" s="44">
        <v>2.836655</v>
      </c>
      <c r="C5" s="45">
        <v>2.944719</v>
      </c>
      <c r="D5" s="45">
        <v>2.11841</v>
      </c>
      <c r="E5" s="45">
        <v>-2.480227</v>
      </c>
      <c r="F5" s="46">
        <v>-7.674907</v>
      </c>
      <c r="G5" s="47">
        <v>8.280171</v>
      </c>
    </row>
    <row r="6" spans="1:7" ht="12.75" thickTop="1">
      <c r="A6" s="6" t="s">
        <v>14</v>
      </c>
      <c r="B6" s="38">
        <v>26.86805</v>
      </c>
      <c r="C6" s="39">
        <v>-30.29654</v>
      </c>
      <c r="D6" s="39">
        <v>27.12424</v>
      </c>
      <c r="E6" s="39">
        <v>-10.70292</v>
      </c>
      <c r="F6" s="40">
        <v>-4.084986</v>
      </c>
      <c r="G6" s="41">
        <v>-0.001453327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4.022468</v>
      </c>
      <c r="C8" s="12">
        <v>3.411854</v>
      </c>
      <c r="D8" s="12">
        <v>1.66364</v>
      </c>
      <c r="E8" s="12">
        <v>0.748641</v>
      </c>
      <c r="F8" s="24">
        <v>-1.364519</v>
      </c>
      <c r="G8" s="34">
        <v>1.802259</v>
      </c>
    </row>
    <row r="9" spans="1:7" ht="12">
      <c r="A9" s="19" t="s">
        <v>17</v>
      </c>
      <c r="B9" s="28">
        <v>1.389916</v>
      </c>
      <c r="C9" s="12">
        <v>0.3941596</v>
      </c>
      <c r="D9" s="12">
        <v>0.5309081</v>
      </c>
      <c r="E9" s="12">
        <v>0.13886</v>
      </c>
      <c r="F9" s="24">
        <v>-1.350725</v>
      </c>
      <c r="G9" s="34">
        <v>0.2773884</v>
      </c>
    </row>
    <row r="10" spans="1:7" ht="12">
      <c r="A10" s="19" t="s">
        <v>18</v>
      </c>
      <c r="B10" s="28">
        <v>-1.470053</v>
      </c>
      <c r="C10" s="12">
        <v>-1.194338</v>
      </c>
      <c r="D10" s="12">
        <v>-0.8084688</v>
      </c>
      <c r="E10" s="12">
        <v>-0.2555362</v>
      </c>
      <c r="F10" s="24">
        <v>-2.957087</v>
      </c>
      <c r="G10" s="34">
        <v>-1.150083</v>
      </c>
    </row>
    <row r="11" spans="1:7" ht="12">
      <c r="A11" s="20" t="s">
        <v>19</v>
      </c>
      <c r="B11" s="49">
        <v>-0.9815744</v>
      </c>
      <c r="C11" s="50">
        <v>-3.659134</v>
      </c>
      <c r="D11" s="50">
        <v>-2.841995</v>
      </c>
      <c r="E11" s="50">
        <v>-3.469407</v>
      </c>
      <c r="F11" s="51">
        <v>10.41729</v>
      </c>
      <c r="G11" s="48">
        <v>-1.155144</v>
      </c>
    </row>
    <row r="12" spans="1:7" ht="12">
      <c r="A12" s="19" t="s">
        <v>20</v>
      </c>
      <c r="B12" s="28">
        <v>0.1306138</v>
      </c>
      <c r="C12" s="12">
        <v>0.4899223</v>
      </c>
      <c r="D12" s="12">
        <v>0.2655951</v>
      </c>
      <c r="E12" s="12">
        <v>0.6581766</v>
      </c>
      <c r="F12" s="24">
        <v>0.4530072</v>
      </c>
      <c r="G12" s="52">
        <v>0.4195619</v>
      </c>
    </row>
    <row r="13" spans="1:7" ht="12">
      <c r="A13" s="19" t="s">
        <v>21</v>
      </c>
      <c r="B13" s="28">
        <v>-0.0293125</v>
      </c>
      <c r="C13" s="12">
        <v>-0.03052268</v>
      </c>
      <c r="D13" s="12">
        <v>0.06896866</v>
      </c>
      <c r="E13" s="12">
        <v>-0.02890319</v>
      </c>
      <c r="F13" s="24">
        <v>-0.2178618</v>
      </c>
      <c r="G13" s="34">
        <v>-0.0309387</v>
      </c>
    </row>
    <row r="14" spans="1:7" ht="12">
      <c r="A14" s="19" t="s">
        <v>22</v>
      </c>
      <c r="B14" s="28">
        <v>0.01202269</v>
      </c>
      <c r="C14" s="12">
        <v>-0.1149372</v>
      </c>
      <c r="D14" s="12">
        <v>-0.1005563</v>
      </c>
      <c r="E14" s="12">
        <v>-0.04525629</v>
      </c>
      <c r="F14" s="24">
        <v>0.05217815</v>
      </c>
      <c r="G14" s="34">
        <v>-0.05407679</v>
      </c>
    </row>
    <row r="15" spans="1:7" ht="12">
      <c r="A15" s="20" t="s">
        <v>23</v>
      </c>
      <c r="B15" s="30">
        <v>0.1497584</v>
      </c>
      <c r="C15" s="14">
        <v>0.4685495</v>
      </c>
      <c r="D15" s="14">
        <v>0.4954091</v>
      </c>
      <c r="E15" s="14">
        <v>0.4174395</v>
      </c>
      <c r="F15" s="26">
        <v>-0.08956752</v>
      </c>
      <c r="G15" s="36">
        <v>0.3422834</v>
      </c>
    </row>
    <row r="16" spans="1:7" ht="12">
      <c r="A16" s="19" t="s">
        <v>24</v>
      </c>
      <c r="B16" s="28">
        <v>0.01553179</v>
      </c>
      <c r="C16" s="12">
        <v>0.001627405</v>
      </c>
      <c r="D16" s="12">
        <v>-0.01024614</v>
      </c>
      <c r="E16" s="12">
        <v>0.04377067</v>
      </c>
      <c r="F16" s="24">
        <v>-0.002546154</v>
      </c>
      <c r="G16" s="34">
        <v>0.01037456</v>
      </c>
    </row>
    <row r="17" spans="1:7" ht="12">
      <c r="A17" s="19" t="s">
        <v>25</v>
      </c>
      <c r="B17" s="28">
        <v>-0.04733222</v>
      </c>
      <c r="C17" s="12">
        <v>-0.05632068</v>
      </c>
      <c r="D17" s="12">
        <v>-0.05985963</v>
      </c>
      <c r="E17" s="12">
        <v>-0.05166571</v>
      </c>
      <c r="F17" s="24">
        <v>-0.02171244</v>
      </c>
      <c r="G17" s="34">
        <v>-0.05013901</v>
      </c>
    </row>
    <row r="18" spans="1:7" ht="12">
      <c r="A18" s="19" t="s">
        <v>26</v>
      </c>
      <c r="B18" s="28">
        <v>0.03211897</v>
      </c>
      <c r="C18" s="12">
        <v>0.03589633</v>
      </c>
      <c r="D18" s="12">
        <v>0.02783087</v>
      </c>
      <c r="E18" s="12">
        <v>0.02012809</v>
      </c>
      <c r="F18" s="24">
        <v>-0.03234707</v>
      </c>
      <c r="G18" s="34">
        <v>0.02054351</v>
      </c>
    </row>
    <row r="19" spans="1:7" ht="12">
      <c r="A19" s="20" t="s">
        <v>27</v>
      </c>
      <c r="B19" s="30">
        <v>-0.2540816</v>
      </c>
      <c r="C19" s="14">
        <v>-0.2564927</v>
      </c>
      <c r="D19" s="14">
        <v>-0.25652</v>
      </c>
      <c r="E19" s="14">
        <v>-0.2492039</v>
      </c>
      <c r="F19" s="26">
        <v>-0.1779427</v>
      </c>
      <c r="G19" s="36">
        <v>-0.2439384</v>
      </c>
    </row>
    <row r="20" spans="1:7" ht="12.75" thickBot="1">
      <c r="A20" s="43" t="s">
        <v>28</v>
      </c>
      <c r="B20" s="44">
        <v>0.0004172616</v>
      </c>
      <c r="C20" s="45">
        <v>0.006521164</v>
      </c>
      <c r="D20" s="45">
        <v>0.004797498</v>
      </c>
      <c r="E20" s="45">
        <v>-0.00282102</v>
      </c>
      <c r="F20" s="46">
        <v>0.001299699</v>
      </c>
      <c r="G20" s="47">
        <v>0.002278797</v>
      </c>
    </row>
    <row r="21" spans="1:7" ht="12.75" thickTop="1">
      <c r="A21" s="6" t="s">
        <v>29</v>
      </c>
      <c r="B21" s="38">
        <v>-100.5663</v>
      </c>
      <c r="C21" s="39">
        <v>70.80436</v>
      </c>
      <c r="D21" s="39">
        <v>18.0751</v>
      </c>
      <c r="E21" s="39">
        <v>-10.22949</v>
      </c>
      <c r="F21" s="40">
        <v>-32.76188</v>
      </c>
      <c r="G21" s="42">
        <v>0.02372348</v>
      </c>
    </row>
    <row r="22" spans="1:7" ht="12">
      <c r="A22" s="19" t="s">
        <v>30</v>
      </c>
      <c r="B22" s="28">
        <v>56.73371</v>
      </c>
      <c r="C22" s="12">
        <v>58.89506</v>
      </c>
      <c r="D22" s="12">
        <v>42.36844</v>
      </c>
      <c r="E22" s="12">
        <v>-49.60494</v>
      </c>
      <c r="F22" s="24">
        <v>-153.5102</v>
      </c>
      <c r="G22" s="35">
        <v>0</v>
      </c>
    </row>
    <row r="23" spans="1:7" ht="12">
      <c r="A23" s="19" t="s">
        <v>31</v>
      </c>
      <c r="B23" s="28">
        <v>-0.3986206</v>
      </c>
      <c r="C23" s="12">
        <v>-2.389603</v>
      </c>
      <c r="D23" s="12">
        <v>-2.864061</v>
      </c>
      <c r="E23" s="12">
        <v>-4.450982</v>
      </c>
      <c r="F23" s="24">
        <v>0.9853146</v>
      </c>
      <c r="G23" s="34">
        <v>-2.262731</v>
      </c>
    </row>
    <row r="24" spans="1:7" ht="12">
      <c r="A24" s="19" t="s">
        <v>32</v>
      </c>
      <c r="B24" s="28">
        <v>0.5294289</v>
      </c>
      <c r="C24" s="12">
        <v>2.387285</v>
      </c>
      <c r="D24" s="12">
        <v>1.28589</v>
      </c>
      <c r="E24" s="12">
        <v>2.23816</v>
      </c>
      <c r="F24" s="24">
        <v>0.6640089</v>
      </c>
      <c r="G24" s="34">
        <v>1.588103</v>
      </c>
    </row>
    <row r="25" spans="1:7" ht="12">
      <c r="A25" s="19" t="s">
        <v>33</v>
      </c>
      <c r="B25" s="28">
        <v>0.6611116</v>
      </c>
      <c r="C25" s="12">
        <v>-0.3832344</v>
      </c>
      <c r="D25" s="12">
        <v>-0.2489159</v>
      </c>
      <c r="E25" s="12">
        <v>-1.125954</v>
      </c>
      <c r="F25" s="24">
        <v>-2.41649</v>
      </c>
      <c r="G25" s="34">
        <v>-0.6493166</v>
      </c>
    </row>
    <row r="26" spans="1:7" ht="12">
      <c r="A26" s="20" t="s">
        <v>34</v>
      </c>
      <c r="B26" s="30">
        <v>1.09693</v>
      </c>
      <c r="C26" s="14">
        <v>0.4007458</v>
      </c>
      <c r="D26" s="14">
        <v>0.9855634</v>
      </c>
      <c r="E26" s="14">
        <v>0.3542678</v>
      </c>
      <c r="F26" s="26">
        <v>1.102041</v>
      </c>
      <c r="G26" s="36">
        <v>0.7244485</v>
      </c>
    </row>
    <row r="27" spans="1:7" ht="12">
      <c r="A27" s="19" t="s">
        <v>35</v>
      </c>
      <c r="B27" s="28">
        <v>-0.02192522</v>
      </c>
      <c r="C27" s="12">
        <v>0.3708714</v>
      </c>
      <c r="D27" s="12">
        <v>0.1541064</v>
      </c>
      <c r="E27" s="12">
        <v>-0.02222848</v>
      </c>
      <c r="F27" s="24">
        <v>-0.03072309</v>
      </c>
      <c r="G27" s="34">
        <v>0.1137379</v>
      </c>
    </row>
    <row r="28" spans="1:7" ht="12">
      <c r="A28" s="19" t="s">
        <v>36</v>
      </c>
      <c r="B28" s="28">
        <v>0.1794552</v>
      </c>
      <c r="C28" s="12">
        <v>0.4135454</v>
      </c>
      <c r="D28" s="12">
        <v>0.3688774</v>
      </c>
      <c r="E28" s="12">
        <v>0.112215</v>
      </c>
      <c r="F28" s="24">
        <v>0.2212862</v>
      </c>
      <c r="G28" s="34">
        <v>0.2707846</v>
      </c>
    </row>
    <row r="29" spans="1:7" ht="12">
      <c r="A29" s="19" t="s">
        <v>37</v>
      </c>
      <c r="B29" s="28">
        <v>0.04886185</v>
      </c>
      <c r="C29" s="12">
        <v>0.08128796</v>
      </c>
      <c r="D29" s="12">
        <v>0.07749171</v>
      </c>
      <c r="E29" s="12">
        <v>0.0242692</v>
      </c>
      <c r="F29" s="24">
        <v>-0.005041337</v>
      </c>
      <c r="G29" s="34">
        <v>0.05046548</v>
      </c>
    </row>
    <row r="30" spans="1:7" ht="12">
      <c r="A30" s="20" t="s">
        <v>38</v>
      </c>
      <c r="B30" s="30">
        <v>0.08212133</v>
      </c>
      <c r="C30" s="14">
        <v>0.1084889</v>
      </c>
      <c r="D30" s="14">
        <v>0.1459746</v>
      </c>
      <c r="E30" s="14">
        <v>-0.00681154</v>
      </c>
      <c r="F30" s="26">
        <v>0.08992092</v>
      </c>
      <c r="G30" s="36">
        <v>0.08342791</v>
      </c>
    </row>
    <row r="31" spans="1:7" ht="12">
      <c r="A31" s="19" t="s">
        <v>39</v>
      </c>
      <c r="B31" s="28">
        <v>-0.01028813</v>
      </c>
      <c r="C31" s="12">
        <v>0.03095755</v>
      </c>
      <c r="D31" s="12">
        <v>-0.004456656</v>
      </c>
      <c r="E31" s="12">
        <v>0.02376967</v>
      </c>
      <c r="F31" s="24">
        <v>0.05424328</v>
      </c>
      <c r="G31" s="34">
        <v>0.01783731</v>
      </c>
    </row>
    <row r="32" spans="1:7" ht="12">
      <c r="A32" s="19" t="s">
        <v>40</v>
      </c>
      <c r="B32" s="28">
        <v>0.04621579</v>
      </c>
      <c r="C32" s="12">
        <v>0.06088044</v>
      </c>
      <c r="D32" s="12">
        <v>0.04006079</v>
      </c>
      <c r="E32" s="12">
        <v>-0.01120787</v>
      </c>
      <c r="F32" s="24">
        <v>0.04237014</v>
      </c>
      <c r="G32" s="34">
        <v>0.03393406</v>
      </c>
    </row>
    <row r="33" spans="1:7" ht="12">
      <c r="A33" s="19" t="s">
        <v>41</v>
      </c>
      <c r="B33" s="28">
        <v>0.1635629</v>
      </c>
      <c r="C33" s="12">
        <v>0.1259897</v>
      </c>
      <c r="D33" s="12">
        <v>0.1311005</v>
      </c>
      <c r="E33" s="12">
        <v>0.1457563</v>
      </c>
      <c r="F33" s="24">
        <v>0.1012236</v>
      </c>
      <c r="G33" s="34">
        <v>0.1341141</v>
      </c>
    </row>
    <row r="34" spans="1:7" ht="12">
      <c r="A34" s="20" t="s">
        <v>42</v>
      </c>
      <c r="B34" s="30">
        <v>-0.01682941</v>
      </c>
      <c r="C34" s="14">
        <v>-0.01305811</v>
      </c>
      <c r="D34" s="14">
        <v>-0.009107194</v>
      </c>
      <c r="E34" s="14">
        <v>-0.001551247</v>
      </c>
      <c r="F34" s="26">
        <v>-0.03359077</v>
      </c>
      <c r="G34" s="36">
        <v>-0.01258214</v>
      </c>
    </row>
    <row r="35" spans="1:7" ht="12.75" thickBot="1">
      <c r="A35" s="21" t="s">
        <v>43</v>
      </c>
      <c r="B35" s="31">
        <v>-0.004324778</v>
      </c>
      <c r="C35" s="15">
        <v>-0.003129491</v>
      </c>
      <c r="D35" s="15">
        <v>0.00125992</v>
      </c>
      <c r="E35" s="15">
        <v>0.002151083</v>
      </c>
      <c r="F35" s="27">
        <v>0.002120118</v>
      </c>
      <c r="G35" s="37">
        <v>-0.0002761434</v>
      </c>
    </row>
    <row r="36" spans="1:7" ht="12">
      <c r="A36" s="4" t="s">
        <v>44</v>
      </c>
      <c r="B36" s="3">
        <v>22.2229</v>
      </c>
      <c r="C36" s="3">
        <v>22.22595</v>
      </c>
      <c r="D36" s="3">
        <v>22.23511</v>
      </c>
      <c r="E36" s="3">
        <v>22.24121</v>
      </c>
      <c r="F36" s="3">
        <v>22.25342</v>
      </c>
      <c r="G36" s="3"/>
    </row>
    <row r="37" spans="1:6" ht="12">
      <c r="A37" s="4" t="s">
        <v>45</v>
      </c>
      <c r="B37" s="2">
        <v>-0.1734416</v>
      </c>
      <c r="C37" s="2">
        <v>-0.08544922</v>
      </c>
      <c r="D37" s="2">
        <v>-0.04526774</v>
      </c>
      <c r="E37" s="2">
        <v>-0.01729329</v>
      </c>
      <c r="F37" s="2">
        <v>0.004069011</v>
      </c>
    </row>
    <row r="38" spans="1:7" ht="12">
      <c r="A38" s="4" t="s">
        <v>54</v>
      </c>
      <c r="B38" s="2">
        <v>-4.470431E-05</v>
      </c>
      <c r="C38" s="2">
        <v>5.079345E-05</v>
      </c>
      <c r="D38" s="2">
        <v>-4.624056E-05</v>
      </c>
      <c r="E38" s="2">
        <v>1.810826E-05</v>
      </c>
      <c r="F38" s="2">
        <v>0</v>
      </c>
      <c r="G38" s="2">
        <v>0.0002164069</v>
      </c>
    </row>
    <row r="39" spans="1:7" ht="12.75" thickBot="1">
      <c r="A39" s="4" t="s">
        <v>55</v>
      </c>
      <c r="B39" s="2">
        <v>0.0001712164</v>
      </c>
      <c r="C39" s="2">
        <v>-0.0001206666</v>
      </c>
      <c r="D39" s="2">
        <v>-3.053175E-05</v>
      </c>
      <c r="E39" s="2">
        <v>1.747996E-05</v>
      </c>
      <c r="F39" s="2">
        <v>5.578865E-05</v>
      </c>
      <c r="G39" s="2">
        <v>0.001021348</v>
      </c>
    </row>
    <row r="40" spans="2:7" ht="12.75" thickBot="1">
      <c r="B40" s="7" t="s">
        <v>46</v>
      </c>
      <c r="C40" s="17">
        <v>-0.003785</v>
      </c>
      <c r="D40" s="16" t="s">
        <v>47</v>
      </c>
      <c r="E40" s="17">
        <v>3.115221</v>
      </c>
      <c r="F40" s="16" t="s">
        <v>48</v>
      </c>
      <c r="G40" s="53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0.002275</v>
      </c>
      <c r="C4">
        <v>0.003786</v>
      </c>
      <c r="D4">
        <v>0.003783</v>
      </c>
      <c r="E4">
        <v>0.003785</v>
      </c>
      <c r="F4">
        <v>0.002094</v>
      </c>
      <c r="G4">
        <v>0.01179</v>
      </c>
    </row>
    <row r="5" spans="1:7" ht="12.75">
      <c r="A5" t="s">
        <v>13</v>
      </c>
      <c r="B5">
        <v>2.836655</v>
      </c>
      <c r="C5">
        <v>2.944719</v>
      </c>
      <c r="D5">
        <v>2.11841</v>
      </c>
      <c r="E5">
        <v>-2.480227</v>
      </c>
      <c r="F5">
        <v>-7.674907</v>
      </c>
      <c r="G5">
        <v>8.280171</v>
      </c>
    </row>
    <row r="6" spans="1:7" ht="12.75">
      <c r="A6" t="s">
        <v>14</v>
      </c>
      <c r="B6" s="54">
        <v>26.86805</v>
      </c>
      <c r="C6" s="54">
        <v>-30.29654</v>
      </c>
      <c r="D6" s="54">
        <v>27.12424</v>
      </c>
      <c r="E6" s="54">
        <v>-10.70292</v>
      </c>
      <c r="F6" s="54">
        <v>-4.084986</v>
      </c>
      <c r="G6" s="54">
        <v>-0.001453327</v>
      </c>
    </row>
    <row r="7" spans="1:7" ht="12.75">
      <c r="A7" t="s">
        <v>15</v>
      </c>
      <c r="B7" s="54">
        <v>10000</v>
      </c>
      <c r="C7" s="54">
        <v>10000</v>
      </c>
      <c r="D7" s="54">
        <v>10000</v>
      </c>
      <c r="E7" s="54">
        <v>10000</v>
      </c>
      <c r="F7" s="54">
        <v>10000</v>
      </c>
      <c r="G7" s="54">
        <v>10000</v>
      </c>
    </row>
    <row r="8" spans="1:7" ht="12.75">
      <c r="A8" t="s">
        <v>16</v>
      </c>
      <c r="B8" s="54">
        <v>4.022468</v>
      </c>
      <c r="C8" s="54">
        <v>3.411854</v>
      </c>
      <c r="D8" s="54">
        <v>1.66364</v>
      </c>
      <c r="E8" s="54">
        <v>0.748641</v>
      </c>
      <c r="F8" s="54">
        <v>-1.364519</v>
      </c>
      <c r="G8" s="54">
        <v>1.802259</v>
      </c>
    </row>
    <row r="9" spans="1:7" ht="12.75">
      <c r="A9" t="s">
        <v>17</v>
      </c>
      <c r="B9" s="54">
        <v>1.389916</v>
      </c>
      <c r="C9" s="54">
        <v>0.3941596</v>
      </c>
      <c r="D9" s="54">
        <v>0.5309081</v>
      </c>
      <c r="E9" s="54">
        <v>0.13886</v>
      </c>
      <c r="F9" s="54">
        <v>-1.350725</v>
      </c>
      <c r="G9" s="54">
        <v>0.2773884</v>
      </c>
    </row>
    <row r="10" spans="1:7" ht="12.75">
      <c r="A10" t="s">
        <v>18</v>
      </c>
      <c r="B10" s="54">
        <v>-1.470053</v>
      </c>
      <c r="C10" s="54">
        <v>-1.194338</v>
      </c>
      <c r="D10" s="54">
        <v>-0.8084688</v>
      </c>
      <c r="E10" s="54">
        <v>-0.2555362</v>
      </c>
      <c r="F10" s="54">
        <v>-2.957087</v>
      </c>
      <c r="G10" s="54">
        <v>-1.150083</v>
      </c>
    </row>
    <row r="11" spans="1:7" ht="12.75">
      <c r="A11" t="s">
        <v>19</v>
      </c>
      <c r="B11" s="54">
        <v>-0.9815744</v>
      </c>
      <c r="C11" s="54">
        <v>-3.659134</v>
      </c>
      <c r="D11" s="54">
        <v>-2.841995</v>
      </c>
      <c r="E11" s="54">
        <v>-3.469407</v>
      </c>
      <c r="F11" s="54">
        <v>10.41729</v>
      </c>
      <c r="G11" s="54">
        <v>-1.155144</v>
      </c>
    </row>
    <row r="12" spans="1:7" ht="12.75">
      <c r="A12" t="s">
        <v>20</v>
      </c>
      <c r="B12" s="54">
        <v>0.1306138</v>
      </c>
      <c r="C12" s="54">
        <v>0.4899223</v>
      </c>
      <c r="D12" s="54">
        <v>0.2655951</v>
      </c>
      <c r="E12" s="54">
        <v>0.6581766</v>
      </c>
      <c r="F12" s="54">
        <v>0.4530072</v>
      </c>
      <c r="G12" s="54">
        <v>0.4195619</v>
      </c>
    </row>
    <row r="13" spans="1:7" ht="12.75">
      <c r="A13" t="s">
        <v>21</v>
      </c>
      <c r="B13" s="54">
        <v>-0.0293125</v>
      </c>
      <c r="C13" s="54">
        <v>-0.03052268</v>
      </c>
      <c r="D13" s="54">
        <v>0.06896866</v>
      </c>
      <c r="E13" s="54">
        <v>-0.02890319</v>
      </c>
      <c r="F13" s="54">
        <v>-0.2178618</v>
      </c>
      <c r="G13" s="54">
        <v>-0.0309387</v>
      </c>
    </row>
    <row r="14" spans="1:7" ht="12.75">
      <c r="A14" t="s">
        <v>22</v>
      </c>
      <c r="B14" s="54">
        <v>0.01202269</v>
      </c>
      <c r="C14" s="54">
        <v>-0.1149372</v>
      </c>
      <c r="D14" s="54">
        <v>-0.1005563</v>
      </c>
      <c r="E14" s="54">
        <v>-0.04525629</v>
      </c>
      <c r="F14" s="54">
        <v>0.05217815</v>
      </c>
      <c r="G14" s="54">
        <v>-0.05407679</v>
      </c>
    </row>
    <row r="15" spans="1:7" ht="12.75">
      <c r="A15" t="s">
        <v>23</v>
      </c>
      <c r="B15" s="54">
        <v>0.1497584</v>
      </c>
      <c r="C15" s="54">
        <v>0.4685495</v>
      </c>
      <c r="D15" s="54">
        <v>0.4954091</v>
      </c>
      <c r="E15" s="54">
        <v>0.4174395</v>
      </c>
      <c r="F15" s="54">
        <v>-0.08956752</v>
      </c>
      <c r="G15" s="54">
        <v>0.3422834</v>
      </c>
    </row>
    <row r="16" spans="1:7" ht="12.75">
      <c r="A16" t="s">
        <v>24</v>
      </c>
      <c r="B16" s="54">
        <v>0.01553179</v>
      </c>
      <c r="C16" s="54">
        <v>0.001627405</v>
      </c>
      <c r="D16" s="54">
        <v>-0.01024614</v>
      </c>
      <c r="E16" s="54">
        <v>0.04377067</v>
      </c>
      <c r="F16" s="54">
        <v>-0.002546154</v>
      </c>
      <c r="G16" s="54">
        <v>0.01037456</v>
      </c>
    </row>
    <row r="17" spans="1:7" ht="12.75">
      <c r="A17" t="s">
        <v>25</v>
      </c>
      <c r="B17" s="54">
        <v>-0.04733222</v>
      </c>
      <c r="C17" s="54">
        <v>-0.05632068</v>
      </c>
      <c r="D17" s="54">
        <v>-0.05985963</v>
      </c>
      <c r="E17" s="54">
        <v>-0.05166571</v>
      </c>
      <c r="F17" s="54">
        <v>-0.02171244</v>
      </c>
      <c r="G17" s="54">
        <v>-0.05013901</v>
      </c>
    </row>
    <row r="18" spans="1:7" ht="12.75">
      <c r="A18" t="s">
        <v>26</v>
      </c>
      <c r="B18" s="54">
        <v>0.03211897</v>
      </c>
      <c r="C18" s="54">
        <v>0.03589633</v>
      </c>
      <c r="D18" s="54">
        <v>0.02783087</v>
      </c>
      <c r="E18" s="54">
        <v>0.02012809</v>
      </c>
      <c r="F18" s="54">
        <v>-0.03234707</v>
      </c>
      <c r="G18" s="54">
        <v>0.02054351</v>
      </c>
    </row>
    <row r="19" spans="1:7" ht="12.75">
      <c r="A19" t="s">
        <v>27</v>
      </c>
      <c r="B19" s="54">
        <v>-0.2540816</v>
      </c>
      <c r="C19" s="54">
        <v>-0.2564927</v>
      </c>
      <c r="D19" s="54">
        <v>-0.25652</v>
      </c>
      <c r="E19" s="54">
        <v>-0.2492039</v>
      </c>
      <c r="F19" s="54">
        <v>-0.1779427</v>
      </c>
      <c r="G19" s="54">
        <v>-0.2439384</v>
      </c>
    </row>
    <row r="20" spans="1:7" ht="12.75">
      <c r="A20" t="s">
        <v>28</v>
      </c>
      <c r="B20" s="54">
        <v>0.0004172616</v>
      </c>
      <c r="C20" s="54">
        <v>0.006521164</v>
      </c>
      <c r="D20" s="54">
        <v>0.004797498</v>
      </c>
      <c r="E20" s="54">
        <v>-0.00282102</v>
      </c>
      <c r="F20" s="54">
        <v>0.001299699</v>
      </c>
      <c r="G20" s="54">
        <v>0.002278797</v>
      </c>
    </row>
    <row r="21" spans="1:7" ht="12.75">
      <c r="A21" t="s">
        <v>29</v>
      </c>
      <c r="B21" s="54">
        <v>-100.5663</v>
      </c>
      <c r="C21" s="54">
        <v>70.80436</v>
      </c>
      <c r="D21" s="54">
        <v>18.0751</v>
      </c>
      <c r="E21" s="54">
        <v>-10.22949</v>
      </c>
      <c r="F21" s="54">
        <v>-32.76188</v>
      </c>
      <c r="G21" s="54">
        <v>0.02372348</v>
      </c>
    </row>
    <row r="22" spans="1:7" ht="12.75">
      <c r="A22" t="s">
        <v>30</v>
      </c>
      <c r="B22" s="54">
        <v>56.73371</v>
      </c>
      <c r="C22" s="54">
        <v>58.89506</v>
      </c>
      <c r="D22" s="54">
        <v>42.36844</v>
      </c>
      <c r="E22" s="54">
        <v>-49.60494</v>
      </c>
      <c r="F22" s="54">
        <v>-153.5102</v>
      </c>
      <c r="G22" s="54">
        <v>0</v>
      </c>
    </row>
    <row r="23" spans="1:7" ht="12.75">
      <c r="A23" t="s">
        <v>31</v>
      </c>
      <c r="B23" s="54">
        <v>-0.3986206</v>
      </c>
      <c r="C23" s="54">
        <v>-2.389603</v>
      </c>
      <c r="D23" s="54">
        <v>-2.864061</v>
      </c>
      <c r="E23" s="54">
        <v>-4.450982</v>
      </c>
      <c r="F23" s="54">
        <v>0.9853146</v>
      </c>
      <c r="G23" s="54">
        <v>-2.262731</v>
      </c>
    </row>
    <row r="24" spans="1:7" ht="12.75">
      <c r="A24" t="s">
        <v>32</v>
      </c>
      <c r="B24" s="54">
        <v>0.5294289</v>
      </c>
      <c r="C24" s="54">
        <v>2.387285</v>
      </c>
      <c r="D24" s="54">
        <v>1.28589</v>
      </c>
      <c r="E24" s="54">
        <v>2.23816</v>
      </c>
      <c r="F24" s="54">
        <v>0.6640089</v>
      </c>
      <c r="G24" s="54">
        <v>1.588103</v>
      </c>
    </row>
    <row r="25" spans="1:7" ht="12.75">
      <c r="A25" t="s">
        <v>33</v>
      </c>
      <c r="B25" s="54">
        <v>0.6611116</v>
      </c>
      <c r="C25" s="54">
        <v>-0.3832344</v>
      </c>
      <c r="D25" s="54">
        <v>-0.2489159</v>
      </c>
      <c r="E25" s="54">
        <v>-1.125954</v>
      </c>
      <c r="F25" s="54">
        <v>-2.41649</v>
      </c>
      <c r="G25" s="54">
        <v>-0.6493166</v>
      </c>
    </row>
    <row r="26" spans="1:7" ht="12.75">
      <c r="A26" t="s">
        <v>34</v>
      </c>
      <c r="B26" s="54">
        <v>1.09693</v>
      </c>
      <c r="C26" s="54">
        <v>0.4007458</v>
      </c>
      <c r="D26" s="54">
        <v>0.9855634</v>
      </c>
      <c r="E26" s="54">
        <v>0.3542678</v>
      </c>
      <c r="F26" s="54">
        <v>1.102041</v>
      </c>
      <c r="G26" s="54">
        <v>0.7244485</v>
      </c>
    </row>
    <row r="27" spans="1:7" ht="12.75">
      <c r="A27" t="s">
        <v>35</v>
      </c>
      <c r="B27" s="54">
        <v>-0.02192522</v>
      </c>
      <c r="C27" s="54">
        <v>0.3708714</v>
      </c>
      <c r="D27" s="54">
        <v>0.1541064</v>
      </c>
      <c r="E27" s="54">
        <v>-0.02222848</v>
      </c>
      <c r="F27" s="54">
        <v>-0.03072309</v>
      </c>
      <c r="G27" s="54">
        <v>0.1137379</v>
      </c>
    </row>
    <row r="28" spans="1:7" ht="12.75">
      <c r="A28" t="s">
        <v>36</v>
      </c>
      <c r="B28" s="54">
        <v>0.1794552</v>
      </c>
      <c r="C28" s="54">
        <v>0.4135454</v>
      </c>
      <c r="D28" s="54">
        <v>0.3688774</v>
      </c>
      <c r="E28" s="54">
        <v>0.112215</v>
      </c>
      <c r="F28" s="54">
        <v>0.2212862</v>
      </c>
      <c r="G28" s="54">
        <v>0.2707846</v>
      </c>
    </row>
    <row r="29" spans="1:7" ht="12.75">
      <c r="A29" t="s">
        <v>37</v>
      </c>
      <c r="B29" s="54">
        <v>0.04886185</v>
      </c>
      <c r="C29" s="54">
        <v>0.08128796</v>
      </c>
      <c r="D29" s="54">
        <v>0.07749171</v>
      </c>
      <c r="E29" s="54">
        <v>0.0242692</v>
      </c>
      <c r="F29" s="54">
        <v>-0.005041337</v>
      </c>
      <c r="G29" s="54">
        <v>0.05046548</v>
      </c>
    </row>
    <row r="30" spans="1:7" ht="12.75">
      <c r="A30" t="s">
        <v>38</v>
      </c>
      <c r="B30" s="54">
        <v>0.08212133</v>
      </c>
      <c r="C30" s="54">
        <v>0.1084889</v>
      </c>
      <c r="D30" s="54">
        <v>0.1459746</v>
      </c>
      <c r="E30" s="54">
        <v>-0.00681154</v>
      </c>
      <c r="F30" s="54">
        <v>0.08992092</v>
      </c>
      <c r="G30" s="54">
        <v>0.08342791</v>
      </c>
    </row>
    <row r="31" spans="1:7" ht="12.75">
      <c r="A31" t="s">
        <v>39</v>
      </c>
      <c r="B31" s="54">
        <v>-0.01028813</v>
      </c>
      <c r="C31" s="54">
        <v>0.03095755</v>
      </c>
      <c r="D31" s="54">
        <v>-0.004456656</v>
      </c>
      <c r="E31" s="54">
        <v>0.02376967</v>
      </c>
      <c r="F31" s="54">
        <v>0.05424328</v>
      </c>
      <c r="G31" s="54">
        <v>0.01783731</v>
      </c>
    </row>
    <row r="32" spans="1:7" ht="12.75">
      <c r="A32" t="s">
        <v>40</v>
      </c>
      <c r="B32" s="54">
        <v>0.04621579</v>
      </c>
      <c r="C32" s="54">
        <v>0.06088044</v>
      </c>
      <c r="D32" s="54">
        <v>0.04006079</v>
      </c>
      <c r="E32" s="54">
        <v>-0.01120787</v>
      </c>
      <c r="F32" s="54">
        <v>0.04237014</v>
      </c>
      <c r="G32" s="54">
        <v>0.03393406</v>
      </c>
    </row>
    <row r="33" spans="1:7" ht="12.75">
      <c r="A33" t="s">
        <v>41</v>
      </c>
      <c r="B33" s="54">
        <v>0.1635629</v>
      </c>
      <c r="C33" s="54">
        <v>0.1259897</v>
      </c>
      <c r="D33" s="54">
        <v>0.1311005</v>
      </c>
      <c r="E33" s="54">
        <v>0.1457563</v>
      </c>
      <c r="F33" s="54">
        <v>0.1012236</v>
      </c>
      <c r="G33" s="54">
        <v>0.1341141</v>
      </c>
    </row>
    <row r="34" spans="1:7" ht="12.75">
      <c r="A34" t="s">
        <v>42</v>
      </c>
      <c r="B34" s="54">
        <v>-0.01682941</v>
      </c>
      <c r="C34" s="54">
        <v>-0.01305811</v>
      </c>
      <c r="D34" s="54">
        <v>-0.009107194</v>
      </c>
      <c r="E34" s="54">
        <v>-0.001551247</v>
      </c>
      <c r="F34" s="54">
        <v>-0.03359077</v>
      </c>
      <c r="G34" s="54">
        <v>-0.01258214</v>
      </c>
    </row>
    <row r="35" spans="1:7" ht="12.75">
      <c r="A35" t="s">
        <v>43</v>
      </c>
      <c r="B35" s="54">
        <v>-0.004324778</v>
      </c>
      <c r="C35" s="54">
        <v>-0.003129491</v>
      </c>
      <c r="D35" s="54">
        <v>0.00125992</v>
      </c>
      <c r="E35" s="54">
        <v>0.002151083</v>
      </c>
      <c r="F35" s="54">
        <v>0.002120118</v>
      </c>
      <c r="G35" s="54">
        <v>-0.0002761434</v>
      </c>
    </row>
    <row r="36" spans="1:6" ht="12.75">
      <c r="A36" t="s">
        <v>44</v>
      </c>
      <c r="B36" s="54">
        <v>22.2229</v>
      </c>
      <c r="C36" s="54">
        <v>22.22595</v>
      </c>
      <c r="D36" s="54">
        <v>22.23511</v>
      </c>
      <c r="E36" s="54">
        <v>22.24121</v>
      </c>
      <c r="F36" s="54">
        <v>22.25342</v>
      </c>
    </row>
    <row r="37" spans="1:6" ht="12.75">
      <c r="A37" t="s">
        <v>45</v>
      </c>
      <c r="B37" s="54">
        <v>-0.1734416</v>
      </c>
      <c r="C37" s="54">
        <v>-0.08544922</v>
      </c>
      <c r="D37" s="54">
        <v>-0.04526774</v>
      </c>
      <c r="E37" s="54">
        <v>-0.01729329</v>
      </c>
      <c r="F37" s="54">
        <v>0.004069011</v>
      </c>
    </row>
    <row r="38" spans="1:7" ht="12.75">
      <c r="A38" t="s">
        <v>56</v>
      </c>
      <c r="B38" s="54">
        <v>-4.470431E-05</v>
      </c>
      <c r="C38" s="54">
        <v>5.079345E-05</v>
      </c>
      <c r="D38" s="54">
        <v>-4.624056E-05</v>
      </c>
      <c r="E38" s="54">
        <v>1.810826E-05</v>
      </c>
      <c r="F38" s="54">
        <v>0</v>
      </c>
      <c r="G38" s="54">
        <v>0.0002164069</v>
      </c>
    </row>
    <row r="39" spans="1:7" ht="12.75">
      <c r="A39" t="s">
        <v>57</v>
      </c>
      <c r="B39" s="54">
        <v>0.0001712164</v>
      </c>
      <c r="C39" s="54">
        <v>-0.0001206666</v>
      </c>
      <c r="D39" s="54">
        <v>-3.053175E-05</v>
      </c>
      <c r="E39" s="54">
        <v>1.747996E-05</v>
      </c>
      <c r="F39" s="54">
        <v>5.578865E-05</v>
      </c>
      <c r="G39" s="54">
        <v>0.001021348</v>
      </c>
    </row>
    <row r="40" spans="2:7" ht="12.75">
      <c r="B40" t="s">
        <v>46</v>
      </c>
      <c r="C40">
        <v>-0.003785</v>
      </c>
      <c r="D40" t="s">
        <v>47</v>
      </c>
      <c r="E40">
        <v>3.115221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-4.47043112151478E-05</v>
      </c>
      <c r="C50">
        <f>-0.017/(C7*C7+C22*C22)*(C21*C22+C6*C7)</f>
        <v>5.079345156889132E-05</v>
      </c>
      <c r="D50">
        <f>-0.017/(D7*D7+D22*D22)*(D21*D22+D6*D7)</f>
        <v>-4.624056628693916E-05</v>
      </c>
      <c r="E50">
        <f>-0.017/(E7*E7+E22*E22)*(E21*E22+E6*E7)</f>
        <v>1.8108254768810222E-05</v>
      </c>
      <c r="F50">
        <f>-0.017/(F7*F7+F22*F22)*(F21*F22+F6*F7)</f>
        <v>6.088063456920249E-06</v>
      </c>
      <c r="G50">
        <f>(B50*B$4+C50*C$4+D50*D$4+E50*E$4+F50*F$4)/SUM(B$4:F$4)</f>
        <v>-1.932336996369554E-07</v>
      </c>
    </row>
    <row r="51" spans="1:7" ht="12.75">
      <c r="A51" t="s">
        <v>60</v>
      </c>
      <c r="B51">
        <f>-0.017/(B7*B7+B22*B22)*(B21*B7-B6*B22)</f>
        <v>0.000171216334142823</v>
      </c>
      <c r="C51">
        <f>-0.017/(C7*C7+C22*C22)*(C21*C7-C6*C22)</f>
        <v>-0.00012066656033777569</v>
      </c>
      <c r="D51">
        <f>-0.017/(D7*D7+D22*D22)*(D21*D7-D6*D22)</f>
        <v>-3.053175593417058E-05</v>
      </c>
      <c r="E51">
        <f>-0.017/(E7*E7+E22*E22)*(E21*E7-E6*E22)</f>
        <v>1.747995888913116E-05</v>
      </c>
      <c r="F51">
        <f>-0.017/(F7*F7+F22*F22)*(F21*F7-F6*F22)</f>
        <v>5.578865398388845E-05</v>
      </c>
      <c r="G51">
        <f>(B51*B$4+C51*C$4+D51*D$4+E51*E$4+F51*F$4)/SUM(B$4:F$4)</f>
        <v>9.85917921262731E-09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9999.986873964297</v>
      </c>
      <c r="C62">
        <f>C7+(2/0.017)*(C8*C50-C23*C51)</f>
        <v>9999.986465254862</v>
      </c>
      <c r="D62">
        <f>D7+(2/0.017)*(D8*D50-D23*D51)</f>
        <v>9999.980662062691</v>
      </c>
      <c r="E62">
        <f>E7+(2/0.017)*(E8*E50-E23*E51)</f>
        <v>10000.010748184039</v>
      </c>
      <c r="F62">
        <f>F7+(2/0.017)*(F8*F50-F23*F51)</f>
        <v>9999.992555687819</v>
      </c>
    </row>
    <row r="63" spans="1:6" ht="12.75">
      <c r="A63" t="s">
        <v>68</v>
      </c>
      <c r="B63">
        <f>B8+(3/0.017)*(B9*B50-B24*B51)</f>
        <v>3.995506450669262</v>
      </c>
      <c r="C63">
        <f>C8+(3/0.017)*(C9*C50-C24*C51)</f>
        <v>3.4662221522439376</v>
      </c>
      <c r="D63">
        <f>D8+(3/0.017)*(D9*D50-D24*D51)</f>
        <v>1.666236056784918</v>
      </c>
      <c r="E63">
        <f>E8+(3/0.017)*(E9*E50-E24*E51)</f>
        <v>0.742180688377041</v>
      </c>
      <c r="F63">
        <f>F8+(3/0.017)*(F9*F50-F24*F51)</f>
        <v>-1.3725073756959714</v>
      </c>
    </row>
    <row r="64" spans="1:6" ht="12.75">
      <c r="A64" t="s">
        <v>69</v>
      </c>
      <c r="B64">
        <f>B9+(4/0.017)*(B10*B50-B25*B51)</f>
        <v>1.3787453181655211</v>
      </c>
      <c r="C64">
        <f>C9+(4/0.017)*(C10*C50-C25*C51)</f>
        <v>0.3690047467738829</v>
      </c>
      <c r="D64">
        <f>D9+(4/0.017)*(D10*D50-D25*D51)</f>
        <v>0.5379161507365618</v>
      </c>
      <c r="E64">
        <f>E9+(4/0.017)*(E10*E50-E25*E51)</f>
        <v>0.14240219176912922</v>
      </c>
      <c r="F64">
        <f>F9+(4/0.017)*(F10*F50-F25*F51)</f>
        <v>-1.3232403432560251</v>
      </c>
    </row>
    <row r="65" spans="1:6" ht="12.75">
      <c r="A65" t="s">
        <v>70</v>
      </c>
      <c r="B65">
        <f>B10+(5/0.017)*(B11*B50-B26*B51)</f>
        <v>-1.512385860574372</v>
      </c>
      <c r="C65">
        <f>C10+(5/0.017)*(C11*C50-C26*C51)</f>
        <v>-1.2347801848109627</v>
      </c>
      <c r="D65">
        <f>D10+(5/0.017)*(D11*D50-D26*D51)</f>
        <v>-0.7609669060673232</v>
      </c>
      <c r="E65">
        <f>E10+(5/0.017)*(E11*E50-E26*E51)</f>
        <v>-0.27583546248012836</v>
      </c>
      <c r="F65">
        <f>F10+(5/0.017)*(F11*F50-F26*F51)</f>
        <v>-2.9565164886635054</v>
      </c>
    </row>
    <row r="66" spans="1:6" ht="12.75">
      <c r="A66" t="s">
        <v>71</v>
      </c>
      <c r="B66">
        <f>B11+(6/0.017)*(B12*B50-B27*B51)</f>
        <v>-0.9823102979425358</v>
      </c>
      <c r="C66">
        <f>C11+(6/0.017)*(C12*C50-C27*C51)</f>
        <v>-3.634556369135332</v>
      </c>
      <c r="D66">
        <f>D11+(6/0.017)*(D12*D50-D27*D51)</f>
        <v>-2.8446689278238853</v>
      </c>
      <c r="E66">
        <f>E11+(6/0.017)*(E12*E50-E27*E51)</f>
        <v>-3.465063359127446</v>
      </c>
      <c r="F66">
        <f>F11+(6/0.017)*(F12*F50-F27*F51)</f>
        <v>10.418868330500247</v>
      </c>
    </row>
    <row r="67" spans="1:6" ht="12.75">
      <c r="A67" t="s">
        <v>72</v>
      </c>
      <c r="B67">
        <f>B12+(7/0.017)*(B13*B50-B28*B51)</f>
        <v>0.11850163149702284</v>
      </c>
      <c r="C67">
        <f>C12+(7/0.017)*(C13*C50-C28*C51)</f>
        <v>0.5098314318148375</v>
      </c>
      <c r="D67">
        <f>D12+(7/0.017)*(D13*D50-D28*D51)</f>
        <v>0.26891941023316823</v>
      </c>
      <c r="E67">
        <f>E12+(7/0.017)*(E13*E50-E28*E51)</f>
        <v>0.6571534059173961</v>
      </c>
      <c r="F67">
        <f>F12+(7/0.017)*(F13*F50-F28*F51)</f>
        <v>0.4473777111796977</v>
      </c>
    </row>
    <row r="68" spans="1:6" ht="12.75">
      <c r="A68" t="s">
        <v>73</v>
      </c>
      <c r="B68">
        <f>B13+(8/0.017)*(B14*B50-B29*B51)</f>
        <v>-0.03350234137027752</v>
      </c>
      <c r="C68">
        <f>C13+(8/0.017)*(C14*C50-C29*C51)</f>
        <v>-0.028654124033689072</v>
      </c>
      <c r="D68">
        <f>D13+(8/0.017)*(D14*D50-D29*D51)</f>
        <v>0.07227018387405218</v>
      </c>
      <c r="E68">
        <f>E13+(8/0.017)*(E14*E50-E29*E51)</f>
        <v>-0.029488478022345062</v>
      </c>
      <c r="F68">
        <f>F13+(8/0.017)*(F14*F50-F29*F51)</f>
        <v>-0.21757995844998876</v>
      </c>
    </row>
    <row r="69" spans="1:6" ht="12.75">
      <c r="A69" t="s">
        <v>74</v>
      </c>
      <c r="B69">
        <f>B14+(9/0.017)*(B15*B50-B30*B51)</f>
        <v>0.0010345586597681998</v>
      </c>
      <c r="C69">
        <f>C14+(9/0.017)*(C15*C50-C30*C51)</f>
        <v>-0.09540707890568445</v>
      </c>
      <c r="D69">
        <f>D14+(9/0.017)*(D15*D50-D30*D51)</f>
        <v>-0.11032454871830778</v>
      </c>
      <c r="E69">
        <f>E14+(9/0.017)*(E15*E50-E30*E51)</f>
        <v>-0.04119137845284542</v>
      </c>
      <c r="F69">
        <f>F14+(9/0.017)*(F15*F50-F30*F51)</f>
        <v>0.04923363596852429</v>
      </c>
    </row>
    <row r="70" spans="1:6" ht="12.75">
      <c r="A70" t="s">
        <v>75</v>
      </c>
      <c r="B70">
        <f>B15+(10/0.017)*(B16*B50-B31*B51)</f>
        <v>0.15038613995876265</v>
      </c>
      <c r="C70">
        <f>C15+(10/0.017)*(C16*C50-C31*C51)</f>
        <v>0.4707955015247266</v>
      </c>
      <c r="D70">
        <f>D15+(10/0.017)*(D16*D50-D31*D51)</f>
        <v>0.49560775751916514</v>
      </c>
      <c r="E70">
        <f>E15+(10/0.017)*(E16*E50-E31*E51)</f>
        <v>0.4176613338760902</v>
      </c>
      <c r="F70">
        <f>F15+(10/0.017)*(F16*F50-F31*F51)</f>
        <v>-0.09135673219176133</v>
      </c>
    </row>
    <row r="71" spans="1:6" ht="12.75">
      <c r="A71" t="s">
        <v>76</v>
      </c>
      <c r="B71">
        <f>B16+(11/0.017)*(B17*B50-B32*B51)</f>
        <v>0.011780826332397788</v>
      </c>
      <c r="C71">
        <f>C16+(11/0.017)*(C17*C50-C32*C51)</f>
        <v>0.004529794829539787</v>
      </c>
      <c r="D71">
        <f>D16+(11/0.017)*(D17*D50-D32*D51)</f>
        <v>-0.007663683295935069</v>
      </c>
      <c r="E71">
        <f>E16+(11/0.017)*(E17*E50-E32*E51)</f>
        <v>0.043292064702398575</v>
      </c>
      <c r="F71">
        <f>F16+(11/0.017)*(F17*F50-F32*F51)</f>
        <v>-0.004161186806739313</v>
      </c>
    </row>
    <row r="72" spans="1:6" ht="12.75">
      <c r="A72" t="s">
        <v>77</v>
      </c>
      <c r="B72">
        <f>B17+(12/0.017)*(B18*B50-B33*B51)</f>
        <v>-0.06811374699098292</v>
      </c>
      <c r="C72">
        <f>C17+(12/0.017)*(C18*C50-C33*C51)</f>
        <v>-0.04430229724493351</v>
      </c>
      <c r="D72">
        <f>D17+(12/0.017)*(D18*D50-D33*D51)</f>
        <v>-0.05794258533191326</v>
      </c>
      <c r="E72">
        <f>E17+(12/0.017)*(E18*E50-E33*E51)</f>
        <v>-0.05320688380007223</v>
      </c>
      <c r="F72">
        <f>F17+(12/0.017)*(F18*F50-F33*F51)</f>
        <v>-0.02583765840720633</v>
      </c>
    </row>
    <row r="73" spans="1:6" ht="12.75">
      <c r="A73" t="s">
        <v>78</v>
      </c>
      <c r="B73">
        <f>B18+(13/0.017)*(B19*B50-B34*B51)</f>
        <v>0.04300839155785767</v>
      </c>
      <c r="C73">
        <f>C18+(13/0.017)*(C19*C50-C34*C51)</f>
        <v>0.024728697776783864</v>
      </c>
      <c r="D73">
        <f>D18+(13/0.017)*(D19*D50-D34*D51)</f>
        <v>0.03668889521842014</v>
      </c>
      <c r="E73">
        <f>E18+(13/0.017)*(E19*E50-E34*E51)</f>
        <v>0.016697977311863246</v>
      </c>
      <c r="F73">
        <f>F18+(13/0.017)*(F19*F50-F34*F51)</f>
        <v>-0.03174244963889844</v>
      </c>
    </row>
    <row r="74" spans="1:6" ht="12.75">
      <c r="A74" t="s">
        <v>79</v>
      </c>
      <c r="B74">
        <f>B19+(14/0.017)*(B20*B50-B35*B51)</f>
        <v>-0.25348716062364485</v>
      </c>
      <c r="C74">
        <f>C19+(14/0.017)*(C20*C50-C35*C51)</f>
        <v>-0.25653090557734104</v>
      </c>
      <c r="D74">
        <f>D19+(14/0.017)*(D20*D50-D35*D51)</f>
        <v>-0.25667101178593027</v>
      </c>
      <c r="E74">
        <f>E19+(14/0.017)*(E20*E50-E35*E51)</f>
        <v>-0.2492769343692853</v>
      </c>
      <c r="F74">
        <f>F19+(14/0.017)*(F20*F50-F35*F51)</f>
        <v>-0.1780335895478401</v>
      </c>
    </row>
    <row r="75" spans="1:6" ht="12.75">
      <c r="A75" t="s">
        <v>80</v>
      </c>
      <c r="B75" s="54">
        <f>B20</f>
        <v>0.0004172616</v>
      </c>
      <c r="C75" s="54">
        <f>C20</f>
        <v>0.006521164</v>
      </c>
      <c r="D75" s="54">
        <f>D20</f>
        <v>0.004797498</v>
      </c>
      <c r="E75" s="54">
        <f>E20</f>
        <v>-0.00282102</v>
      </c>
      <c r="F75" s="54">
        <f>F20</f>
        <v>0.001299699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56.81683144523835</v>
      </c>
      <c r="C82">
        <f>C22+(2/0.017)*(C8*C51+C23*C50)</f>
        <v>58.832345544611286</v>
      </c>
      <c r="D82">
        <f>D22+(2/0.017)*(D8*D51+D23*D50)</f>
        <v>42.37804493553859</v>
      </c>
      <c r="E82">
        <f>E22+(2/0.017)*(E8*E51+E23*E50)</f>
        <v>-49.61288274142643</v>
      </c>
      <c r="F82">
        <f>F22+(2/0.017)*(F8*F51+F23*F50)</f>
        <v>-153.51845012006302</v>
      </c>
    </row>
    <row r="83" spans="1:6" ht="12.75">
      <c r="A83" t="s">
        <v>83</v>
      </c>
      <c r="B83">
        <f>B23+(3/0.017)*(B9*B51+B24*B50)</f>
        <v>-0.3608014409456654</v>
      </c>
      <c r="C83">
        <f>C23+(3/0.017)*(C9*C51+C24*C50)</f>
        <v>-2.3765977243754364</v>
      </c>
      <c r="D83">
        <f>D23+(3/0.017)*(D9*D51+D24*D50)</f>
        <v>-2.8774145008791856</v>
      </c>
      <c r="E83">
        <f>E23+(3/0.017)*(E9*E51+E24*E50)</f>
        <v>-4.443401452014464</v>
      </c>
      <c r="F83">
        <f>F23+(3/0.017)*(F9*F51+F24*F50)</f>
        <v>0.9727300232941363</v>
      </c>
    </row>
    <row r="84" spans="1:6" ht="12.75">
      <c r="A84" t="s">
        <v>84</v>
      </c>
      <c r="B84">
        <f>B24+(4/0.017)*(B10*B51+B25*B50)</f>
        <v>0.4632520472070579</v>
      </c>
      <c r="C84">
        <f>C24+(4/0.017)*(C10*C51+C25*C50)</f>
        <v>2.416614614212886</v>
      </c>
      <c r="D84">
        <f>D24+(4/0.017)*(D10*D51+D25*D50)</f>
        <v>1.2944062315896034</v>
      </c>
      <c r="E84">
        <f>E24+(4/0.017)*(E10*E51+E25*E50)</f>
        <v>2.2323115707857304</v>
      </c>
      <c r="F84">
        <f>F24+(4/0.017)*(F10*F51+F25*F50)</f>
        <v>0.6217303946102899</v>
      </c>
    </row>
    <row r="85" spans="1:6" ht="12.75">
      <c r="A85" t="s">
        <v>85</v>
      </c>
      <c r="B85">
        <f>B25+(5/0.017)*(B11*B51+B26*B50)</f>
        <v>0.5972589321889197</v>
      </c>
      <c r="C85">
        <f>C25+(5/0.017)*(C11*C51+C26*C50)</f>
        <v>-0.2473842894180167</v>
      </c>
      <c r="D85">
        <f>D25+(5/0.017)*(D11*D51+D26*D50)</f>
        <v>-0.2367988153004553</v>
      </c>
      <c r="E85">
        <f>E25+(5/0.017)*(E11*E51+E26*E50)</f>
        <v>-1.1419039765149641</v>
      </c>
      <c r="F85">
        <f>F25+(5/0.017)*(F11*F51+F26*F50)</f>
        <v>-2.2435853285882503</v>
      </c>
    </row>
    <row r="86" spans="1:6" ht="12.75">
      <c r="A86" t="s">
        <v>86</v>
      </c>
      <c r="B86">
        <f>B26+(6/0.017)*(B12*B51+B27*B50)</f>
        <v>1.1051688357233427</v>
      </c>
      <c r="C86">
        <f>C26+(6/0.017)*(C12*C51+C27*C50)</f>
        <v>0.3865295410777935</v>
      </c>
      <c r="D86">
        <f>D26+(6/0.017)*(D12*D51+D27*D50)</f>
        <v>0.9801863228323694</v>
      </c>
      <c r="E86">
        <f>E26+(6/0.017)*(E12*E51+E27*E50)</f>
        <v>0.3581862873873499</v>
      </c>
      <c r="F86">
        <f>F26+(6/0.017)*(F12*F51+F27*F50)</f>
        <v>1.1108947474628814</v>
      </c>
    </row>
    <row r="87" spans="1:6" ht="12.75">
      <c r="A87" t="s">
        <v>87</v>
      </c>
      <c r="B87">
        <f>B27+(7/0.017)*(B13*B51+B28*B50)</f>
        <v>-0.027295125843045095</v>
      </c>
      <c r="C87">
        <f>C27+(7/0.017)*(C13*C51+C28*C50)</f>
        <v>0.3810372385517823</v>
      </c>
      <c r="D87">
        <f>D27+(7/0.017)*(D13*D51+D28*D50)</f>
        <v>0.14621582122795507</v>
      </c>
      <c r="E87">
        <f>E27+(7/0.017)*(E13*E51+E28*E50)</f>
        <v>-0.02159980125579876</v>
      </c>
      <c r="F87">
        <f>F27+(7/0.017)*(F13*F51+F28*F50)</f>
        <v>-0.0351730361789038</v>
      </c>
    </row>
    <row r="88" spans="1:6" ht="12.75">
      <c r="A88" t="s">
        <v>88</v>
      </c>
      <c r="B88">
        <f>B28+(8/0.017)*(B14*B51+B29*B50)</f>
        <v>0.17939597438088833</v>
      </c>
      <c r="C88">
        <f>C28+(8/0.017)*(C14*C51+C29*C50)</f>
        <v>0.4220150341827054</v>
      </c>
      <c r="D88">
        <f>D28+(8/0.017)*(D14*D51+D29*D50)</f>
        <v>0.36863594110884707</v>
      </c>
      <c r="E88">
        <f>E28+(8/0.017)*(E14*E51+E29*E50)</f>
        <v>0.1120495387143344</v>
      </c>
      <c r="F88">
        <f>F28+(8/0.017)*(F14*F51+F29*F50)</f>
        <v>0.2226416149535556</v>
      </c>
    </row>
    <row r="89" spans="1:6" ht="12.75">
      <c r="A89" t="s">
        <v>89</v>
      </c>
      <c r="B89">
        <f>B29+(9/0.017)*(B15*B51+B30*B50)</f>
        <v>0.06049297710896201</v>
      </c>
      <c r="C89">
        <f>C29+(9/0.017)*(C15*C51+C30*C50)</f>
        <v>0.05427327897496171</v>
      </c>
      <c r="D89">
        <f>D29+(9/0.017)*(D15*D51+D30*D50)</f>
        <v>0.06591047934903008</v>
      </c>
      <c r="E89">
        <f>E29+(9/0.017)*(E15*E51+E30*E50)</f>
        <v>0.028066924810182574</v>
      </c>
      <c r="F89">
        <f>F29+(9/0.017)*(F15*F51+F30*F50)</f>
        <v>-0.007396905472334896</v>
      </c>
    </row>
    <row r="90" spans="1:6" ht="12.75">
      <c r="A90" t="s">
        <v>90</v>
      </c>
      <c r="B90">
        <f>B30+(10/0.017)*(B16*B51+B31*B50)</f>
        <v>0.08395616524224592</v>
      </c>
      <c r="C90">
        <f>C30+(10/0.017)*(C16*C51+C31*C50)</f>
        <v>0.10929835144293532</v>
      </c>
      <c r="D90">
        <f>D30+(10/0.017)*(D16*D51+D31*D50)</f>
        <v>0.1462798417311373</v>
      </c>
      <c r="E90">
        <f>E30+(10/0.017)*(E16*E51+E31*E50)</f>
        <v>-0.006108283086893957</v>
      </c>
      <c r="F90">
        <f>F30+(10/0.017)*(F16*F51+F31*F50)</f>
        <v>0.09003162001544458</v>
      </c>
    </row>
    <row r="91" spans="1:6" ht="12.75">
      <c r="A91" t="s">
        <v>91</v>
      </c>
      <c r="B91">
        <f>B31+(11/0.017)*(B17*B51+B32*B50)</f>
        <v>-0.01686877922347122</v>
      </c>
      <c r="C91">
        <f>C31+(11/0.017)*(C17*C51+C32*C50)</f>
        <v>0.03735589438431122</v>
      </c>
      <c r="D91">
        <f>D31+(11/0.017)*(D17*D51+D32*D50)</f>
        <v>-0.004472712118962137</v>
      </c>
      <c r="E91">
        <f>E31+(11/0.017)*(E17*E51+E32*E50)</f>
        <v>0.02305397800154775</v>
      </c>
      <c r="F91">
        <f>F31+(11/0.017)*(F17*F51+F32*F50)</f>
        <v>0.05362640278150701</v>
      </c>
    </row>
    <row r="92" spans="1:6" ht="12.75">
      <c r="A92" t="s">
        <v>92</v>
      </c>
      <c r="B92">
        <f>B32+(12/0.017)*(B18*B51+B33*B50)</f>
        <v>0.04493625506940556</v>
      </c>
      <c r="C92">
        <f>C32+(12/0.017)*(C18*C51+C33*C50)</f>
        <v>0.06234018003902078</v>
      </c>
      <c r="D92">
        <f>D32+(12/0.017)*(D18*D51+D33*D50)</f>
        <v>0.03518181115945188</v>
      </c>
      <c r="E92">
        <f>E32+(12/0.017)*(E18*E51+E33*E50)</f>
        <v>-0.009096413246864096</v>
      </c>
      <c r="F92">
        <f>F32+(12/0.017)*(F18*F51+F33*F50)</f>
        <v>0.04153130908554021</v>
      </c>
    </row>
    <row r="93" spans="1:6" ht="12.75">
      <c r="A93" t="s">
        <v>93</v>
      </c>
      <c r="B93">
        <f>B33+(13/0.017)*(B19*B51+B34*B50)</f>
        <v>0.13087128539657855</v>
      </c>
      <c r="C93">
        <f>C33+(13/0.017)*(C19*C51+C34*C50)</f>
        <v>0.14915021352808683</v>
      </c>
      <c r="D93">
        <f>D33+(13/0.017)*(D19*D51+D34*D50)</f>
        <v>0.13741171540711883</v>
      </c>
      <c r="E93">
        <f>E33+(13/0.017)*(E19*E51+E34*E50)</f>
        <v>0.14240370376837327</v>
      </c>
      <c r="F93">
        <f>F33+(13/0.017)*(F19*F51+F34*F50)</f>
        <v>0.09347583976696389</v>
      </c>
    </row>
    <row r="94" spans="1:6" ht="12.75">
      <c r="A94" t="s">
        <v>94</v>
      </c>
      <c r="B94">
        <f>B34+(14/0.017)*(B20*B51+B35*B50)</f>
        <v>-0.0166113573456173</v>
      </c>
      <c r="C94">
        <f>C34+(14/0.017)*(C20*C51+C35*C50)</f>
        <v>-0.013837040417853668</v>
      </c>
      <c r="D94">
        <f>D34+(14/0.017)*(D20*D51+D35*D50)</f>
        <v>-0.009275799666605692</v>
      </c>
      <c r="E94">
        <f>E34+(14/0.017)*(E20*E51+E35*E50)</f>
        <v>-0.0015597779038150495</v>
      </c>
      <c r="F94">
        <f>F34+(14/0.017)*(F20*F51+F35*F50)</f>
        <v>-0.03352042751823523</v>
      </c>
    </row>
    <row r="95" spans="1:6" ht="12.75">
      <c r="A95" t="s">
        <v>95</v>
      </c>
      <c r="B95" s="54">
        <f>B35</f>
        <v>-0.004324778</v>
      </c>
      <c r="C95" s="54">
        <f>C35</f>
        <v>-0.003129491</v>
      </c>
      <c r="D95" s="54">
        <f>D35</f>
        <v>0.00125992</v>
      </c>
      <c r="E95" s="54">
        <f>E35</f>
        <v>0.002151083</v>
      </c>
      <c r="F95" s="54">
        <f>F35</f>
        <v>0.002120118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68</v>
      </c>
      <c r="B103">
        <f>B63*10000/B62</f>
        <v>3.9955116951921785</v>
      </c>
      <c r="C103">
        <f>C63*10000/C62</f>
        <v>3.4662268436936294</v>
      </c>
      <c r="D103">
        <f>D63*10000/D62</f>
        <v>1.6662392789479898</v>
      </c>
      <c r="E103">
        <f>E63*10000/E62</f>
        <v>0.7421798906684355</v>
      </c>
      <c r="F103">
        <f>F63*10000/F62</f>
        <v>-1.3725083974340695</v>
      </c>
      <c r="G103">
        <f>AVERAGE(C103:E103)</f>
        <v>1.9582153377700182</v>
      </c>
      <c r="H103">
        <f>STDEV(C103:E103)</f>
        <v>1.3852961650006088</v>
      </c>
      <c r="I103">
        <f>(B103*B4+C103*C4+D103*D4+E103*E4+F103*F4)/SUM(B4:F4)</f>
        <v>1.8095417815302177</v>
      </c>
      <c r="K103">
        <f>(LN(H103)+LN(H123))/2-LN(K114*K115^3)</f>
        <v>-3.6779594272696357</v>
      </c>
    </row>
    <row r="104" spans="1:11" ht="12.75">
      <c r="A104" t="s">
        <v>69</v>
      </c>
      <c r="B104">
        <f>B64*10000/B62</f>
        <v>1.3787471279139238</v>
      </c>
      <c r="C104">
        <f>C64*10000/C62</f>
        <v>0.36900524621307906</v>
      </c>
      <c r="D104">
        <f>D64*10000/D62</f>
        <v>0.5379171909574535</v>
      </c>
      <c r="E104">
        <f>E64*10000/E62</f>
        <v>0.14240203871279727</v>
      </c>
      <c r="F104">
        <f>F64*10000/F62</f>
        <v>-1.323241328318179</v>
      </c>
      <c r="G104">
        <f>AVERAGE(C104:E104)</f>
        <v>0.34977482529444326</v>
      </c>
      <c r="H104">
        <f>STDEV(C104:E104)</f>
        <v>0.19845759176788721</v>
      </c>
      <c r="I104">
        <f>(B104*B4+C104*C4+D104*D4+E104*E4+F104*F4)/SUM(B4:F4)</f>
        <v>0.2758232326266369</v>
      </c>
      <c r="K104">
        <f>(LN(H104)+LN(H124))/2-LN(K114*K115^4)</f>
        <v>-4.349742561638381</v>
      </c>
    </row>
    <row r="105" spans="1:11" ht="12.75">
      <c r="A105" t="s">
        <v>70</v>
      </c>
      <c r="B105">
        <f>B65*10000/B62</f>
        <v>-1.5123878457400581</v>
      </c>
      <c r="C105">
        <f>C65*10000/C62</f>
        <v>-1.234781856056735</v>
      </c>
      <c r="D105">
        <f>D65*10000/D62</f>
        <v>-0.7609683776232012</v>
      </c>
      <c r="E105">
        <f>E65*10000/E62</f>
        <v>-0.2758351660074155</v>
      </c>
      <c r="F105">
        <f>F65*10000/F62</f>
        <v>-2.956518689588315</v>
      </c>
      <c r="G105">
        <f>AVERAGE(C105:E105)</f>
        <v>-0.7571951332291172</v>
      </c>
      <c r="H105">
        <f>STDEV(C105:E105)</f>
        <v>0.4794844800607</v>
      </c>
      <c r="I105">
        <f>(B105*B4+C105*C4+D105*D4+E105*E4+F105*F4)/SUM(B4:F4)</f>
        <v>-1.159403171657699</v>
      </c>
      <c r="K105">
        <f>(LN(H105)+LN(H125))/2-LN(K114*K115^5)</f>
        <v>-3.3908591878560492</v>
      </c>
    </row>
    <row r="106" spans="1:11" ht="12.75">
      <c r="A106" t="s">
        <v>71</v>
      </c>
      <c r="B106">
        <f>B66*10000/B62</f>
        <v>-0.9823115873282324</v>
      </c>
      <c r="C106">
        <f>C66*10000/C62</f>
        <v>-3.6345612884214042</v>
      </c>
      <c r="D106">
        <f>D66*10000/D62</f>
        <v>-2.8446744288374624</v>
      </c>
      <c r="E106">
        <f>E66*10000/E62</f>
        <v>-3.4650596348175795</v>
      </c>
      <c r="F106">
        <f>F66*10000/F62</f>
        <v>10.418876086636864</v>
      </c>
      <c r="G106">
        <f>AVERAGE(C106:E106)</f>
        <v>-3.3147651173588155</v>
      </c>
      <c r="H106">
        <f>STDEV(C106:E106)</f>
        <v>0.41583848333152634</v>
      </c>
      <c r="I106">
        <f>(B106*B4+C106*C4+D106*D4+E106*E4+F106*F4)/SUM(B4:F4)</f>
        <v>-1.1483009257644359</v>
      </c>
      <c r="K106">
        <f>(LN(H106)+LN(H126))/2-LN(K114*K115^6)</f>
        <v>-3.066516619746313</v>
      </c>
    </row>
    <row r="107" spans="1:11" ht="12.75">
      <c r="A107" t="s">
        <v>72</v>
      </c>
      <c r="B107">
        <f>B67*10000/B62</f>
        <v>0.1185017870428916</v>
      </c>
      <c r="C107">
        <f>C67*10000/C62</f>
        <v>0.5098321218596207</v>
      </c>
      <c r="D107">
        <f>D67*10000/D62</f>
        <v>0.2689199302688435</v>
      </c>
      <c r="E107">
        <f>E67*10000/E62</f>
        <v>0.6571526995975805</v>
      </c>
      <c r="F107">
        <f>F67*10000/F62</f>
        <v>0.4473780442218801</v>
      </c>
      <c r="G107">
        <f>AVERAGE(C107:E107)</f>
        <v>0.47863491724201485</v>
      </c>
      <c r="H107">
        <f>STDEV(C107:E107)</f>
        <v>0.195987550566687</v>
      </c>
      <c r="I107">
        <f>(B107*B4+C107*C4+D107*D4+E107*E4+F107*F4)/SUM(B4:F4)</f>
        <v>0.4223922068096162</v>
      </c>
      <c r="K107">
        <f>(LN(H107)+LN(H127))/2-LN(K114*K115^7)</f>
        <v>-3.1272866902194774</v>
      </c>
    </row>
    <row r="108" spans="1:9" ht="12.75">
      <c r="A108" t="s">
        <v>73</v>
      </c>
      <c r="B108">
        <f>B68*10000/B62</f>
        <v>-0.03350238534562814</v>
      </c>
      <c r="C108">
        <f>C68*10000/C62</f>
        <v>-0.028654162816368157</v>
      </c>
      <c r="D108">
        <f>D68*10000/D62</f>
        <v>0.07227032362995094</v>
      </c>
      <c r="E108">
        <f>E68*10000/E62</f>
        <v>-0.029488446327620245</v>
      </c>
      <c r="F108">
        <f>F68*10000/F62</f>
        <v>-0.21758012042342287</v>
      </c>
      <c r="G108">
        <f>AVERAGE(C108:E108)</f>
        <v>0.004709238161987511</v>
      </c>
      <c r="H108">
        <f>STDEV(C108:E108)</f>
        <v>0.058511103300582026</v>
      </c>
      <c r="I108">
        <f>(B108*B4+C108*C4+D108*D4+E108*E4+F108*F4)/SUM(B4:F4)</f>
        <v>-0.03043506292111299</v>
      </c>
    </row>
    <row r="109" spans="1:9" ht="12.75">
      <c r="A109" t="s">
        <v>74</v>
      </c>
      <c r="B109">
        <f>B69*10000/B62</f>
        <v>0.0010345600177353728</v>
      </c>
      <c r="C109">
        <f>C69*10000/C62</f>
        <v>-0.09540720803690897</v>
      </c>
      <c r="D109">
        <f>D69*10000/D62</f>
        <v>-0.11032476206364102</v>
      </c>
      <c r="E109">
        <f>E69*10000/E62</f>
        <v>-0.04119133417964137</v>
      </c>
      <c r="F109">
        <f>F69*10000/F62</f>
        <v>0.04923367261960718</v>
      </c>
      <c r="G109">
        <f>AVERAGE(C109:E109)</f>
        <v>-0.08230776809339713</v>
      </c>
      <c r="H109">
        <f>STDEV(C109:E109)</f>
        <v>0.036380684543769894</v>
      </c>
      <c r="I109">
        <f>(B109*B4+C109*C4+D109*D4+E109*E4+F109*F4)/SUM(B4:F4)</f>
        <v>-0.05272724860895685</v>
      </c>
    </row>
    <row r="110" spans="1:11" ht="12.75">
      <c r="A110" t="s">
        <v>75</v>
      </c>
      <c r="B110">
        <f>B70*10000/B62</f>
        <v>0.150386337356406</v>
      </c>
      <c r="C110">
        <f>C70*10000/C62</f>
        <v>0.4707961387353015</v>
      </c>
      <c r="D110">
        <f>D70*10000/D62</f>
        <v>0.495608715924193</v>
      </c>
      <c r="E110">
        <f>E70*10000/E62</f>
        <v>0.4176608849664845</v>
      </c>
      <c r="F110">
        <f>F70*10000/F62</f>
        <v>-0.09135680020061539</v>
      </c>
      <c r="G110">
        <f>AVERAGE(C110:E110)</f>
        <v>0.461355246541993</v>
      </c>
      <c r="H110">
        <f>STDEV(C110:E110)</f>
        <v>0.039822279214117344</v>
      </c>
      <c r="I110">
        <f>(B110*B4+C110*C4+D110*D4+E110*E4+F110*F4)/SUM(B4:F4)</f>
        <v>0.3427460523473225</v>
      </c>
      <c r="K110">
        <f>EXP(AVERAGE(K103:K107))</f>
        <v>0.029526329232215136</v>
      </c>
    </row>
    <row r="111" spans="1:9" ht="12.75">
      <c r="A111" t="s">
        <v>76</v>
      </c>
      <c r="B111">
        <f>B71*10000/B62</f>
        <v>0.01178084179597279</v>
      </c>
      <c r="C111">
        <f>C71*10000/C62</f>
        <v>0.0045298009605099394</v>
      </c>
      <c r="D111">
        <f>D71*10000/D62</f>
        <v>-0.00766369811594644</v>
      </c>
      <c r="E111">
        <f>E71*10000/E62</f>
        <v>0.0432920181713407</v>
      </c>
      <c r="F111">
        <f>F71*10000/F62</f>
        <v>-0.004161189904458983</v>
      </c>
      <c r="G111">
        <f>AVERAGE(C111:E111)</f>
        <v>0.013386040338634733</v>
      </c>
      <c r="H111">
        <f>STDEV(C111:E111)</f>
        <v>0.026607254415471192</v>
      </c>
      <c r="I111">
        <f>(B111*B4+C111*C4+D111*D4+E111*E4+F111*F4)/SUM(B4:F4)</f>
        <v>0.010818942229109634</v>
      </c>
    </row>
    <row r="112" spans="1:9" ht="12.75">
      <c r="A112" t="s">
        <v>77</v>
      </c>
      <c r="B112">
        <f>B72*10000/B62</f>
        <v>-0.06811383639744777</v>
      </c>
      <c r="C112">
        <f>C72*10000/C62</f>
        <v>-0.04430235720704489</v>
      </c>
      <c r="D112">
        <f>D72*10000/D62</f>
        <v>-0.0579426973811382</v>
      </c>
      <c r="E112">
        <f>E72*10000/E62</f>
        <v>-0.05320682661239577</v>
      </c>
      <c r="F112">
        <f>F72*10000/F62</f>
        <v>-0.025837677641580167</v>
      </c>
      <c r="G112">
        <f>AVERAGE(C112:E112)</f>
        <v>-0.05181729373352628</v>
      </c>
      <c r="H112">
        <f>STDEV(C112:E112)</f>
        <v>0.006925519564071856</v>
      </c>
      <c r="I112">
        <f>(B112*B4+C112*C4+D112*D4+E112*E4+F112*F4)/SUM(B4:F4)</f>
        <v>-0.05071404071057039</v>
      </c>
    </row>
    <row r="113" spans="1:9" ht="12.75">
      <c r="A113" t="s">
        <v>78</v>
      </c>
      <c r="B113">
        <f>B73*10000/B62</f>
        <v>0.043008448010900084</v>
      </c>
      <c r="C113">
        <f>C73*10000/C62</f>
        <v>0.024728731246491362</v>
      </c>
      <c r="D113">
        <f>D73*10000/D62</f>
        <v>0.0366889661673129</v>
      </c>
      <c r="E113">
        <f>E73*10000/E62</f>
        <v>0.016697959364589215</v>
      </c>
      <c r="F113">
        <f>F73*10000/F62</f>
        <v>-0.03174247326898648</v>
      </c>
      <c r="G113">
        <f>AVERAGE(C113:E113)</f>
        <v>0.026038552259464495</v>
      </c>
      <c r="H113">
        <f>STDEV(C113:E113)</f>
        <v>0.01005966259678503</v>
      </c>
      <c r="I113">
        <f>(B113*B4+C113*C4+D113*D4+E113*E4+F113*F4)/SUM(B4:F4)</f>
        <v>0.02079721375721371</v>
      </c>
    </row>
    <row r="114" spans="1:11" ht="12.75">
      <c r="A114" t="s">
        <v>79</v>
      </c>
      <c r="B114">
        <f>B74*10000/B62</f>
        <v>-0.25348749335223364</v>
      </c>
      <c r="C114">
        <f>C74*10000/C62</f>
        <v>-0.25653125278585365</v>
      </c>
      <c r="D114">
        <f>D74*10000/D62</f>
        <v>-0.25667150813568357</v>
      </c>
      <c r="E114">
        <f>E74*10000/E62</f>
        <v>-0.24927666644213656</v>
      </c>
      <c r="F114">
        <f>F74*10000/F62</f>
        <v>-0.17803372208170068</v>
      </c>
      <c r="G114">
        <f>AVERAGE(C114:E114)</f>
        <v>-0.2541598091212246</v>
      </c>
      <c r="H114">
        <f>STDEV(C114:E114)</f>
        <v>0.004229507029079971</v>
      </c>
      <c r="I114">
        <f>(B114*B4+C114*C4+D114*D4+E114*E4+F114*F4)/SUM(B4:F4)</f>
        <v>-0.2439238365593991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0.0004172621476997848</v>
      </c>
      <c r="C115">
        <f>C75*10000/C62</f>
        <v>0.006521172826241221</v>
      </c>
      <c r="D115">
        <f>D75*10000/D62</f>
        <v>0.004797507277389497</v>
      </c>
      <c r="E115">
        <f>E75*10000/E62</f>
        <v>-0.0028210169679190452</v>
      </c>
      <c r="F115">
        <f>F75*10000/F62</f>
        <v>0.00129969996753723</v>
      </c>
      <c r="G115">
        <f>AVERAGE(C115:E115)</f>
        <v>0.002832554378570558</v>
      </c>
      <c r="H115">
        <f>STDEV(C115:E115)</f>
        <v>0.004971409001325556</v>
      </c>
      <c r="I115">
        <f>(B115*B4+C115*C4+D115*D4+E115*E4+F115*F4)/SUM(B4:F4)</f>
        <v>0.00227891777936654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56.81690602331206</v>
      </c>
      <c r="C122">
        <f>C82*10000/C62</f>
        <v>58.83242517279935</v>
      </c>
      <c r="D122">
        <f>D82*10000/D62</f>
        <v>42.37812688609469</v>
      </c>
      <c r="E122">
        <f>E82*10000/E62</f>
        <v>-49.61282941664431</v>
      </c>
      <c r="F122">
        <f>F82*10000/F62</f>
        <v>-153.51856440407494</v>
      </c>
      <c r="G122">
        <f>AVERAGE(C122:E122)</f>
        <v>17.199240880749908</v>
      </c>
      <c r="H122">
        <f>STDEV(C122:E122)</f>
        <v>58.44292545804773</v>
      </c>
      <c r="I122">
        <f>(B122*B4+C122*C4+D122*D4+E122*E4+F122*F4)/SUM(B4:F4)</f>
        <v>0.194749329849124</v>
      </c>
    </row>
    <row r="123" spans="1:9" ht="12.75">
      <c r="A123" t="s">
        <v>83</v>
      </c>
      <c r="B123">
        <f>B83*10000/B62</f>
        <v>-0.3608019145355466</v>
      </c>
      <c r="C123">
        <f>C83*10000/C62</f>
        <v>-2.3766009410442397</v>
      </c>
      <c r="D123">
        <f>D83*10000/D62</f>
        <v>-2.877420065216069</v>
      </c>
      <c r="E123">
        <f>E83*10000/E62</f>
        <v>-4.44339667616994</v>
      </c>
      <c r="F123">
        <f>F83*10000/F62</f>
        <v>0.9727307474252715</v>
      </c>
      <c r="G123">
        <f>AVERAGE(C123:E123)</f>
        <v>-3.232472560810083</v>
      </c>
      <c r="H123">
        <f>STDEV(C123:E123)</f>
        <v>1.078173389884067</v>
      </c>
      <c r="I123">
        <f>(B123*B4+C123*C4+D123*D4+E123*E4+F123*F4)/SUM(B4:F4)</f>
        <v>-2.2569022361679667</v>
      </c>
    </row>
    <row r="124" spans="1:9" ht="12.75">
      <c r="A124" t="s">
        <v>84</v>
      </c>
      <c r="B124">
        <f>B84*10000/B62</f>
        <v>0.4632526552741472</v>
      </c>
      <c r="C124">
        <f>C84*10000/C62</f>
        <v>2.416617885043603</v>
      </c>
      <c r="D124">
        <f>D84*10000/D62</f>
        <v>1.2944087347090998</v>
      </c>
      <c r="E124">
        <f>E84*10000/E62</f>
        <v>2.2323091714587497</v>
      </c>
      <c r="F124">
        <f>F84*10000/F62</f>
        <v>0.6217308574461495</v>
      </c>
      <c r="G124">
        <f>AVERAGE(C124:E124)</f>
        <v>1.9811119304038176</v>
      </c>
      <c r="H124">
        <f>STDEV(C124:E124)</f>
        <v>0.6018001202299874</v>
      </c>
      <c r="I124">
        <f>(B124*B4+C124*C4+D124*D4+E124*E4+F124*F4)/SUM(B4:F4)</f>
        <v>1.5805608329448513</v>
      </c>
    </row>
    <row r="125" spans="1:9" ht="12.75">
      <c r="A125" t="s">
        <v>85</v>
      </c>
      <c r="B125">
        <f>B85*10000/B62</f>
        <v>0.5972597161541555</v>
      </c>
      <c r="C125">
        <f>C85*10000/C62</f>
        <v>-0.24738462424680074</v>
      </c>
      <c r="D125">
        <f>D85*10000/D62</f>
        <v>-0.23679927322140534</v>
      </c>
      <c r="E125">
        <f>E85*10000/E62</f>
        <v>-1.1419027491768738</v>
      </c>
      <c r="F125">
        <f>F85*10000/F62</f>
        <v>-2.2435869987844526</v>
      </c>
      <c r="G125">
        <f>AVERAGE(C125:E125)</f>
        <v>-0.5420288822150267</v>
      </c>
      <c r="H125">
        <f>STDEV(C125:E125)</f>
        <v>0.5195329677815477</v>
      </c>
      <c r="I125">
        <f>(B125*B4+C125*C4+D125*D4+E125*E4+F125*F4)/SUM(B4:F4)</f>
        <v>-0.6038171509783992</v>
      </c>
    </row>
    <row r="126" spans="1:9" ht="12.75">
      <c r="A126" t="s">
        <v>86</v>
      </c>
      <c r="B126">
        <f>B86*10000/B62</f>
        <v>1.1051702863738062</v>
      </c>
      <c r="C126">
        <f>C86*10000/C62</f>
        <v>0.38653006423638425</v>
      </c>
      <c r="D126">
        <f>D86*10000/D62</f>
        <v>0.9801882183142011</v>
      </c>
      <c r="E126">
        <f>E86*10000/E62</f>
        <v>0.35818590240255</v>
      </c>
      <c r="F126">
        <f>F86*10000/F62</f>
        <v>1.1108955744482272</v>
      </c>
      <c r="G126">
        <f>AVERAGE(C126:E126)</f>
        <v>0.5749680616510451</v>
      </c>
      <c r="H126">
        <f>STDEV(C126:E126)</f>
        <v>0.3512169975984936</v>
      </c>
      <c r="I126">
        <f>(B126*B4+C126*C4+D126*D4+E126*E4+F126*F4)/SUM(B4:F4)</f>
        <v>0.7229960076365974</v>
      </c>
    </row>
    <row r="127" spans="1:9" ht="12.75">
      <c r="A127" t="s">
        <v>87</v>
      </c>
      <c r="B127">
        <f>B87*10000/B62</f>
        <v>-0.027295161670771756</v>
      </c>
      <c r="C127">
        <f>C87*10000/C62</f>
        <v>0.38103775427667147</v>
      </c>
      <c r="D127">
        <f>D87*10000/D62</f>
        <v>0.1462161039797403</v>
      </c>
      <c r="E127">
        <f>E87*10000/E62</f>
        <v>-0.0215997780399598</v>
      </c>
      <c r="F127">
        <f>F87*10000/F62</f>
        <v>-0.03517306236282946</v>
      </c>
      <c r="G127">
        <f>AVERAGE(C127:E127)</f>
        <v>0.16855136007215066</v>
      </c>
      <c r="H127">
        <f>STDEV(C127:E127)</f>
        <v>0.2022458735204299</v>
      </c>
      <c r="I127">
        <f>(B127*B4+C127*C4+D127*D4+E127*E4+F127*F4)/SUM(B4:F4)</f>
        <v>0.11309803560241795</v>
      </c>
    </row>
    <row r="128" spans="1:9" ht="12.75">
      <c r="A128" t="s">
        <v>88</v>
      </c>
      <c r="B128">
        <f>B88*10000/B62</f>
        <v>0.1793962098569939</v>
      </c>
      <c r="C128">
        <f>C88*10000/C62</f>
        <v>0.4220156053700717</v>
      </c>
      <c r="D128">
        <f>D88*10000/D62</f>
        <v>0.36863665397609746</v>
      </c>
      <c r="E128">
        <f>E88*10000/E62</f>
        <v>0.1120494182815575</v>
      </c>
      <c r="F128">
        <f>F88*10000/F62</f>
        <v>0.22264178069504761</v>
      </c>
      <c r="G128">
        <f>AVERAGE(C128:E128)</f>
        <v>0.3009005592092422</v>
      </c>
      <c r="H128">
        <f>STDEV(C128:E128)</f>
        <v>0.1657132860854744</v>
      </c>
      <c r="I128">
        <f>(B128*B4+C128*C4+D128*D4+E128*E4+F128*F4)/SUM(B4:F4)</f>
        <v>0.2728963212057784</v>
      </c>
    </row>
    <row r="129" spans="1:9" ht="12.75">
      <c r="A129" t="s">
        <v>89</v>
      </c>
      <c r="B129">
        <f>B89*10000/B62</f>
        <v>0.06049305651236397</v>
      </c>
      <c r="C129">
        <f>C89*10000/C62</f>
        <v>0.05427335243256101</v>
      </c>
      <c r="D129">
        <f>D89*10000/D62</f>
        <v>0.06591060680654831</v>
      </c>
      <c r="E129">
        <f>E89*10000/E62</f>
        <v>0.028066894643367674</v>
      </c>
      <c r="F129">
        <f>F89*10000/F62</f>
        <v>-0.007396910978826346</v>
      </c>
      <c r="G129">
        <f>AVERAGE(C129:E129)</f>
        <v>0.049416951294158996</v>
      </c>
      <c r="H129">
        <f>STDEV(C129:E129)</f>
        <v>0.019383629989896633</v>
      </c>
      <c r="I129">
        <f>(B129*B4+C129*C4+D129*D4+E129*E4+F129*F4)/SUM(B4:F4)</f>
        <v>0.043451281947462984</v>
      </c>
    </row>
    <row r="130" spans="1:9" ht="12.75">
      <c r="A130" t="s">
        <v>90</v>
      </c>
      <c r="B130">
        <f>B90*10000/B62</f>
        <v>0.0839562754435528</v>
      </c>
      <c r="C130">
        <f>C90*10000/C62</f>
        <v>0.10929849937566861</v>
      </c>
      <c r="D130">
        <f>D90*10000/D62</f>
        <v>0.14628012460672524</v>
      </c>
      <c r="E130">
        <f>E90*10000/E62</f>
        <v>-0.006108276521605936</v>
      </c>
      <c r="F130">
        <f>F90*10000/F62</f>
        <v>0.09003168703784303</v>
      </c>
      <c r="G130">
        <f>AVERAGE(C130:E130)</f>
        <v>0.0831567824869293</v>
      </c>
      <c r="H130">
        <f>STDEV(C130:E130)</f>
        <v>0.07948646564686684</v>
      </c>
      <c r="I130">
        <f>(B130*B4+C130*C4+D130*D4+E130*E4+F130*F4)/SUM(B4:F4)</f>
        <v>0.08418170086373913</v>
      </c>
    </row>
    <row r="131" spans="1:9" ht="12.75">
      <c r="A131" t="s">
        <v>91</v>
      </c>
      <c r="B131">
        <f>B91*10000/B62</f>
        <v>-0.01686880136552012</v>
      </c>
      <c r="C131">
        <f>C91*10000/C62</f>
        <v>0.03735594494463064</v>
      </c>
      <c r="D131">
        <f>D91*10000/D62</f>
        <v>-0.004472720768281519</v>
      </c>
      <c r="E131">
        <f>E91*10000/E62</f>
        <v>0.023053953222734545</v>
      </c>
      <c r="F131">
        <f>F91*10000/F62</f>
        <v>0.05362644270270508</v>
      </c>
      <c r="G131">
        <f>AVERAGE(C131:E131)</f>
        <v>0.018645725799694552</v>
      </c>
      <c r="H131">
        <f>STDEV(C131:E131)</f>
        <v>0.021259907586595236</v>
      </c>
      <c r="I131">
        <f>(B131*B4+C131*C4+D131*D4+E131*E4+F131*F4)/SUM(B4:F4)</f>
        <v>0.018169927224761115</v>
      </c>
    </row>
    <row r="132" spans="1:9" ht="12.75">
      <c r="A132" t="s">
        <v>92</v>
      </c>
      <c r="B132">
        <f>B92*10000/B62</f>
        <v>0.04493631405297182</v>
      </c>
      <c r="C132">
        <f>C92*10000/C62</f>
        <v>0.06234026441497984</v>
      </c>
      <c r="D132">
        <f>D92*10000/D62</f>
        <v>0.03518187919394931</v>
      </c>
      <c r="E132">
        <f>E92*10000/E62</f>
        <v>-0.009096403469882238</v>
      </c>
      <c r="F132">
        <f>F92*10000/F62</f>
        <v>0.04153134000276624</v>
      </c>
      <c r="G132">
        <f>AVERAGE(C132:E132)</f>
        <v>0.02947524671301564</v>
      </c>
      <c r="H132">
        <f>STDEV(C132:E132)</f>
        <v>0.03605861367728044</v>
      </c>
      <c r="I132">
        <f>(B132*B4+C132*C4+D132*D4+E132*E4+F132*F4)/SUM(B4:F4)</f>
        <v>0.03331935021106805</v>
      </c>
    </row>
    <row r="133" spans="1:9" ht="12.75">
      <c r="A133" t="s">
        <v>93</v>
      </c>
      <c r="B133">
        <f>B93*10000/B62</f>
        <v>0.13087145717892051</v>
      </c>
      <c r="C133">
        <f>C93*10000/C62</f>
        <v>0.1491504153993728</v>
      </c>
      <c r="D133">
        <f>D93*10000/D62</f>
        <v>0.1374119811335465</v>
      </c>
      <c r="E133">
        <f>E93*10000/E62</f>
        <v>0.1424035507104162</v>
      </c>
      <c r="F133">
        <f>F93*10000/F62</f>
        <v>0.09347590935334894</v>
      </c>
      <c r="G133">
        <f>AVERAGE(C133:E133)</f>
        <v>0.14298864908111183</v>
      </c>
      <c r="H133">
        <f>STDEV(C133:E133)</f>
        <v>0.005891049552568976</v>
      </c>
      <c r="I133">
        <f>(B133*B4+C133*C4+D133*D4+E133*E4+F133*F4)/SUM(B4:F4)</f>
        <v>0.13464234281225682</v>
      </c>
    </row>
    <row r="134" spans="1:9" ht="12.75">
      <c r="A134" t="s">
        <v>94</v>
      </c>
      <c r="B134">
        <f>B94*10000/B62</f>
        <v>-0.016611379149772877</v>
      </c>
      <c r="C134">
        <f>C94*10000/C62</f>
        <v>-0.013837059145960569</v>
      </c>
      <c r="D134">
        <f>D94*10000/D62</f>
        <v>-0.009275817604123625</v>
      </c>
      <c r="E134">
        <f>E94*10000/E62</f>
        <v>-0.0015597762273388545</v>
      </c>
      <c r="F134">
        <f>F94*10000/F62</f>
        <v>-0.0335204524719065</v>
      </c>
      <c r="G134">
        <f>AVERAGE(C134:E134)</f>
        <v>-0.008224217659141017</v>
      </c>
      <c r="H134">
        <f>STDEV(C134:E134)</f>
        <v>0.006205829179020779</v>
      </c>
      <c r="I134">
        <f>(B134*B4+C134*C4+D134*D4+E134*E4+F134*F4)/SUM(B4:F4)</f>
        <v>-0.012806970170157694</v>
      </c>
    </row>
    <row r="135" spans="1:9" ht="12.75">
      <c r="A135" t="s">
        <v>95</v>
      </c>
      <c r="B135">
        <f>B95*10000/B62</f>
        <v>-0.004324783676726495</v>
      </c>
      <c r="C135">
        <f>C95*10000/C62</f>
        <v>-0.003129495235692042</v>
      </c>
      <c r="D135">
        <f>D95*10000/D62</f>
        <v>0.0012599224364301092</v>
      </c>
      <c r="E135">
        <f>E95*10000/E62</f>
        <v>0.0021510806879788884</v>
      </c>
      <c r="F135">
        <f>F95*10000/F62</f>
        <v>0.0021201195782832</v>
      </c>
      <c r="G135">
        <f>AVERAGE(C135:E135)</f>
        <v>9.383596290565178E-05</v>
      </c>
      <c r="H135">
        <f>STDEV(C135:E135)</f>
        <v>0.002826824856480466</v>
      </c>
      <c r="I135">
        <f>(B135*B4+C135*C4+D135*D4+E135*E4+F135*F4)/SUM(B4:F4)</f>
        <v>-0.00027599659409416967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2005-05-13T09:15:40Z</cp:lastPrinted>
  <dcterms:created xsi:type="dcterms:W3CDTF">2005-05-13T09:15:40Z</dcterms:created>
  <dcterms:modified xsi:type="dcterms:W3CDTF">2005-05-13T09:32:25Z</dcterms:modified>
  <cp:category/>
  <cp:version/>
  <cp:contentType/>
  <cp:contentStatus/>
</cp:coreProperties>
</file>