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<sst xmlns="http://schemas.openxmlformats.org/spreadsheetml/2006/main" count="206" uniqueCount="99">
  <si>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17/05/2005       08:17:26</t>
  </si>
  <si>
    <t>LISSNER</t>
  </si>
  <si>
    <t>HCMQAP575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</si>
  <si>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</si>
  <si>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</si>
  <si>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</si>
  <si>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</si>
  <si>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</si>
  <si>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</si>
  <si>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</si>
  <si>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</si>
  <si>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</si>
  <si>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</si>
  <si>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</si>
  <si>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</si>
  <si>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</si>
  <si>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</si>
  <si>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</si>
  <si>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</si>
  <si>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</si>
  <si>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</si>
  <si>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</si>
  <si>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</si>
  <si>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</si>
  <si>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</si>
  <si>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</si>
  <si>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</si>
  <si>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</si>
  <si>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</si>
  <si>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</si>
  <si>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</si>
  <si>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</si>
  <si>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</si>
  <si>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</si>
  <si>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</si>
  <si>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</si>
  <si>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</si>
  <si>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</si>
  <si>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</si>
  <si>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</si>
  <si>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</si>
  <si>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</si>
  <si>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</si>
  <si>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</si>
  <si>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</si>
  <si>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</si>
  <si>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</si>
  <si>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</si>
  <si>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</si>
  <si>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55.300923*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</si>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</sst>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2529"/>
        <c:crosses val="autoZero"/>
        <c:auto val="1"/>
        <c:lblOffset val="100"/>
        <c:noMultiLvlLbl val="0"/>
      </c:catAx>
      <c:valAx>
        <c:axId val="25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3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</v>
      </c>
      <c r="C4" s="11">
        <v>-0.003775</v>
      </c>
      <c r="D4" s="11">
        <v>-0.003772</v>
      </c>
      <c r="E4" s="11">
        <v>-0.003772</v>
      </c>
      <c r="F4" s="23">
        <v>-0.002089</v>
      </c>
      <c r="G4" s="33">
        <v>-0.011757</v>
      </c>
    </row>
    <row r="5" spans="1:7" ht="12.75" thickBot="1">
      <c r="A5" s="43" t="s">
        <v>13</v>
      </c>
      <c r="B5" s="44">
        <v>1.993675</v>
      </c>
      <c r="C5" s="45">
        <v>1.586554</v>
      </c>
      <c r="D5" s="45">
        <v>-1.060061</v>
      </c>
      <c r="E5" s="45">
        <v>-1.412097</v>
      </c>
      <c r="F5" s="46">
        <v>-0.459564</v>
      </c>
      <c r="G5" s="47">
        <v>6.722568</v>
      </c>
    </row>
    <row r="6" spans="1:7" ht="12.75" thickTop="1">
      <c r="A6" s="6" t="s">
        <v>14</v>
      </c>
      <c r="B6" s="38">
        <v>-173.0716</v>
      </c>
      <c r="C6" s="39">
        <v>136.172</v>
      </c>
      <c r="D6" s="39">
        <v>-41.40528</v>
      </c>
      <c r="E6" s="39">
        <v>30.58058</v>
      </c>
      <c r="F6" s="40">
        <v>-38.51474</v>
      </c>
      <c r="G6" s="41">
        <v>-0.006616394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4.811296</v>
      </c>
      <c r="C8" s="12">
        <v>2.373745</v>
      </c>
      <c r="D8" s="12">
        <v>1.094386</v>
      </c>
      <c r="E8" s="12">
        <v>2.609724</v>
      </c>
      <c r="F8" s="24">
        <v>-3.392272</v>
      </c>
      <c r="G8" s="34">
        <v>1.707542</v>
      </c>
    </row>
    <row r="9" spans="1:7" ht="12">
      <c r="A9" s="19" t="s">
        <v>17</v>
      </c>
      <c r="B9" s="28">
        <v>0.3149104</v>
      </c>
      <c r="C9" s="12">
        <v>0.1554515</v>
      </c>
      <c r="D9" s="12">
        <v>0.08581444</v>
      </c>
      <c r="E9" s="12">
        <v>-0.2271143</v>
      </c>
      <c r="F9" s="24">
        <v>-2.962038</v>
      </c>
      <c r="G9" s="34">
        <v>-0.3456409</v>
      </c>
    </row>
    <row r="10" spans="1:7" ht="12">
      <c r="A10" s="19" t="s">
        <v>18</v>
      </c>
      <c r="B10" s="28">
        <v>-1.274581</v>
      </c>
      <c r="C10" s="12">
        <v>-1.516961</v>
      </c>
      <c r="D10" s="12">
        <v>-0.3106471</v>
      </c>
      <c r="E10" s="12">
        <v>0.03676498</v>
      </c>
      <c r="F10" s="24">
        <v>-1.546675</v>
      </c>
      <c r="G10" s="34">
        <v>-0.8217795</v>
      </c>
    </row>
    <row r="11" spans="1:7" ht="12">
      <c r="A11" s="20" t="s">
        <v>19</v>
      </c>
      <c r="B11" s="49">
        <v>-1.533912</v>
      </c>
      <c r="C11" s="50">
        <v>-3.812063</v>
      </c>
      <c r="D11" s="50">
        <v>-2.557097</v>
      </c>
      <c r="E11" s="50">
        <v>-2.900899</v>
      </c>
      <c r="F11" s="51">
        <v>10.81662</v>
      </c>
      <c r="G11" s="48">
        <v>-1.011964</v>
      </c>
    </row>
    <row r="12" spans="1:7" ht="12">
      <c r="A12" s="19" t="s">
        <v>20</v>
      </c>
      <c r="B12" s="28">
        <v>0.2795816</v>
      </c>
      <c r="C12" s="12">
        <v>-0.2978096</v>
      </c>
      <c r="D12" s="12">
        <v>0.307653</v>
      </c>
      <c r="E12" s="12">
        <v>0.1084908</v>
      </c>
      <c r="F12" s="24">
        <v>-0.2241899</v>
      </c>
      <c r="G12" s="34">
        <v>0.03900744</v>
      </c>
    </row>
    <row r="13" spans="1:7" ht="12">
      <c r="A13" s="19" t="s">
        <v>21</v>
      </c>
      <c r="B13" s="28">
        <v>0.02064695</v>
      </c>
      <c r="C13" s="12">
        <v>0.2148491</v>
      </c>
      <c r="D13" s="12">
        <v>0.0549916</v>
      </c>
      <c r="E13" s="12">
        <v>0.01244776</v>
      </c>
      <c r="F13" s="24">
        <v>-0.2782307</v>
      </c>
      <c r="G13" s="34">
        <v>0.03389459</v>
      </c>
    </row>
    <row r="14" spans="1:7" ht="12">
      <c r="A14" s="19" t="s">
        <v>22</v>
      </c>
      <c r="B14" s="28">
        <v>-0.1117246</v>
      </c>
      <c r="C14" s="12">
        <v>0.1632167</v>
      </c>
      <c r="D14" s="12">
        <v>-0.06796865</v>
      </c>
      <c r="E14" s="12">
        <v>-0.1216898</v>
      </c>
      <c r="F14" s="24">
        <v>0.0405277</v>
      </c>
      <c r="G14" s="34">
        <v>-0.01709334</v>
      </c>
    </row>
    <row r="15" spans="1:7" ht="12">
      <c r="A15" s="20" t="s">
        <v>23</v>
      </c>
      <c r="B15" s="30">
        <v>0.01058096</v>
      </c>
      <c r="C15" s="14">
        <v>0.3721279</v>
      </c>
      <c r="D15" s="14">
        <v>0.4302974</v>
      </c>
      <c r="E15" s="14">
        <v>0.3545615</v>
      </c>
      <c r="F15" s="26">
        <v>-0.05814217</v>
      </c>
      <c r="G15" s="36">
        <v>0.2722244</v>
      </c>
    </row>
    <row r="16" spans="1:7" ht="12">
      <c r="A16" s="19" t="s">
        <v>24</v>
      </c>
      <c r="B16" s="28">
        <v>0.03579409</v>
      </c>
      <c r="C16" s="12">
        <v>0.03593916</v>
      </c>
      <c r="D16" s="12">
        <v>0.05748961</v>
      </c>
      <c r="E16" s="12">
        <v>0.009028815</v>
      </c>
      <c r="F16" s="24">
        <v>-0.0002256133</v>
      </c>
      <c r="G16" s="34">
        <v>0.02980664</v>
      </c>
    </row>
    <row r="17" spans="1:7" ht="12">
      <c r="A17" s="19" t="s">
        <v>25</v>
      </c>
      <c r="B17" s="28">
        <v>-0.0360028</v>
      </c>
      <c r="C17" s="12">
        <v>-0.02601505</v>
      </c>
      <c r="D17" s="12">
        <v>-0.04518491</v>
      </c>
      <c r="E17" s="12">
        <v>-0.04733868</v>
      </c>
      <c r="F17" s="24">
        <v>-0.02562698</v>
      </c>
      <c r="G17" s="34">
        <v>-0.03713801</v>
      </c>
    </row>
    <row r="18" spans="1:7" ht="12">
      <c r="A18" s="19" t="s">
        <v>26</v>
      </c>
      <c r="B18" s="28">
        <v>0.06508131</v>
      </c>
      <c r="C18" s="12">
        <v>0.03265944</v>
      </c>
      <c r="D18" s="12">
        <v>0.04872746</v>
      </c>
      <c r="E18" s="12">
        <v>0.01236343</v>
      </c>
      <c r="F18" s="24">
        <v>-0.02295641</v>
      </c>
      <c r="G18" s="34">
        <v>0.02895089</v>
      </c>
    </row>
    <row r="19" spans="1:7" ht="12">
      <c r="A19" s="20" t="s">
        <v>27</v>
      </c>
      <c r="B19" s="30">
        <v>-0.2415969</v>
      </c>
      <c r="C19" s="14">
        <v>-0.2275092</v>
      </c>
      <c r="D19" s="14">
        <v>-0.2536219</v>
      </c>
      <c r="E19" s="14">
        <v>-0.2419997</v>
      </c>
      <c r="F19" s="26">
        <v>-0.1834732</v>
      </c>
      <c r="G19" s="36">
        <v>-0.2334535</v>
      </c>
    </row>
    <row r="20" spans="1:7" ht="12.75" thickBot="1">
      <c r="A20" s="43" t="s">
        <v>28</v>
      </c>
      <c r="B20" s="44">
        <v>0.005601285</v>
      </c>
      <c r="C20" s="45">
        <v>0.01328413</v>
      </c>
      <c r="D20" s="45">
        <v>0.007884817</v>
      </c>
      <c r="E20" s="45">
        <v>-0.006107313</v>
      </c>
      <c r="F20" s="46">
        <v>-0.001388816</v>
      </c>
      <c r="G20" s="47">
        <v>0.004253602</v>
      </c>
    </row>
    <row r="21" spans="1:7" ht="12.75" thickTop="1">
      <c r="A21" s="6" t="s">
        <v>29</v>
      </c>
      <c r="B21" s="38">
        <v>-46.37185</v>
      </c>
      <c r="C21" s="39">
        <v>69.4498</v>
      </c>
      <c r="D21" s="39">
        <v>11.72777</v>
      </c>
      <c r="E21" s="39">
        <v>10.83146</v>
      </c>
      <c r="F21" s="40">
        <v>-115.7897</v>
      </c>
      <c r="G21" s="42">
        <v>0.009174719</v>
      </c>
    </row>
    <row r="22" spans="1:7" ht="12">
      <c r="A22" s="19" t="s">
        <v>30</v>
      </c>
      <c r="B22" s="28">
        <v>39.87371</v>
      </c>
      <c r="C22" s="12">
        <v>31.73118</v>
      </c>
      <c r="D22" s="12">
        <v>-21.20125</v>
      </c>
      <c r="E22" s="12">
        <v>-28.24202</v>
      </c>
      <c r="F22" s="24">
        <v>-9.191283</v>
      </c>
      <c r="G22" s="35">
        <v>0</v>
      </c>
    </row>
    <row r="23" spans="1:7" ht="12">
      <c r="A23" s="19" t="s">
        <v>31</v>
      </c>
      <c r="B23" s="28">
        <v>2.98355</v>
      </c>
      <c r="C23" s="12">
        <v>1.230632</v>
      </c>
      <c r="D23" s="12">
        <v>0.9687413</v>
      </c>
      <c r="E23" s="12">
        <v>2.857591</v>
      </c>
      <c r="F23" s="24">
        <v>5.201501</v>
      </c>
      <c r="G23" s="34">
        <v>2.341828</v>
      </c>
    </row>
    <row r="24" spans="1:7" ht="12">
      <c r="A24" s="19" t="s">
        <v>32</v>
      </c>
      <c r="B24" s="52">
        <v>1.873134</v>
      </c>
      <c r="C24" s="53">
        <v>2.906048</v>
      </c>
      <c r="D24" s="53">
        <v>1.077577</v>
      </c>
      <c r="E24" s="53">
        <v>-5.584172</v>
      </c>
      <c r="F24" s="54">
        <v>-3.70648</v>
      </c>
      <c r="G24" s="34">
        <v>-0.6069228</v>
      </c>
    </row>
    <row r="25" spans="1:7" ht="12">
      <c r="A25" s="19" t="s">
        <v>33</v>
      </c>
      <c r="B25" s="28">
        <v>-0.1178297</v>
      </c>
      <c r="C25" s="12">
        <v>1.392329</v>
      </c>
      <c r="D25" s="12">
        <v>0.3972325</v>
      </c>
      <c r="E25" s="12">
        <v>1.563331</v>
      </c>
      <c r="F25" s="24">
        <v>-2.221066</v>
      </c>
      <c r="G25" s="34">
        <v>0.4940146</v>
      </c>
    </row>
    <row r="26" spans="1:7" ht="12">
      <c r="A26" s="20" t="s">
        <v>34</v>
      </c>
      <c r="B26" s="30">
        <v>0.3531616</v>
      </c>
      <c r="C26" s="14">
        <v>0.02587777</v>
      </c>
      <c r="D26" s="14">
        <v>0.06364105</v>
      </c>
      <c r="E26" s="14">
        <v>0.3900517</v>
      </c>
      <c r="F26" s="26">
        <v>1.975336</v>
      </c>
      <c r="G26" s="36">
        <v>0.429789</v>
      </c>
    </row>
    <row r="27" spans="1:7" ht="12">
      <c r="A27" s="19" t="s">
        <v>35</v>
      </c>
      <c r="B27" s="28">
        <v>-0.07837875</v>
      </c>
      <c r="C27" s="12">
        <v>-0.7285353</v>
      </c>
      <c r="D27" s="12">
        <v>-0.01548851</v>
      </c>
      <c r="E27" s="12">
        <v>0.2142576</v>
      </c>
      <c r="F27" s="24">
        <v>0.2793893</v>
      </c>
      <c r="G27" s="34">
        <v>-0.1017455</v>
      </c>
    </row>
    <row r="28" spans="1:7" ht="12">
      <c r="A28" s="19" t="s">
        <v>36</v>
      </c>
      <c r="B28" s="28">
        <v>0.4206026</v>
      </c>
      <c r="C28" s="12">
        <v>0.1077395</v>
      </c>
      <c r="D28" s="12">
        <v>0.4793967</v>
      </c>
      <c r="E28" s="12">
        <v>-0.1688032</v>
      </c>
      <c r="F28" s="24">
        <v>-0.3594652</v>
      </c>
      <c r="G28" s="34">
        <v>0.1136796</v>
      </c>
    </row>
    <row r="29" spans="1:7" ht="12">
      <c r="A29" s="19" t="s">
        <v>37</v>
      </c>
      <c r="B29" s="28">
        <v>0.08644042</v>
      </c>
      <c r="C29" s="12">
        <v>0.1525754</v>
      </c>
      <c r="D29" s="12">
        <v>-0.01268569</v>
      </c>
      <c r="E29" s="12">
        <v>0.08104811</v>
      </c>
      <c r="F29" s="24">
        <v>0.01845448</v>
      </c>
      <c r="G29" s="34">
        <v>0.06816414</v>
      </c>
    </row>
    <row r="30" spans="1:7" ht="12">
      <c r="A30" s="20" t="s">
        <v>38</v>
      </c>
      <c r="B30" s="30">
        <v>0.03233761</v>
      </c>
      <c r="C30" s="14">
        <v>0.08728069</v>
      </c>
      <c r="D30" s="14">
        <v>0.03406805</v>
      </c>
      <c r="E30" s="14">
        <v>-0.05463065</v>
      </c>
      <c r="F30" s="26">
        <v>0.1846772</v>
      </c>
      <c r="G30" s="36">
        <v>0.04531928</v>
      </c>
    </row>
    <row r="31" spans="1:7" ht="12">
      <c r="A31" s="19" t="s">
        <v>39</v>
      </c>
      <c r="B31" s="28">
        <v>0.0009630981</v>
      </c>
      <c r="C31" s="12">
        <v>-0.040469</v>
      </c>
      <c r="D31" s="12">
        <v>-0.03514877</v>
      </c>
      <c r="E31" s="12">
        <v>-0.02300607</v>
      </c>
      <c r="F31" s="24">
        <v>-0.01265183</v>
      </c>
      <c r="G31" s="34">
        <v>-0.02528716</v>
      </c>
    </row>
    <row r="32" spans="1:7" ht="12">
      <c r="A32" s="19" t="s">
        <v>40</v>
      </c>
      <c r="B32" s="28">
        <v>0.09760952</v>
      </c>
      <c r="C32" s="12">
        <v>0.07401447</v>
      </c>
      <c r="D32" s="12">
        <v>0.1232937</v>
      </c>
      <c r="E32" s="12">
        <v>0.0591888</v>
      </c>
      <c r="F32" s="24">
        <v>0.001706849</v>
      </c>
      <c r="G32" s="34">
        <v>0.07609323</v>
      </c>
    </row>
    <row r="33" spans="1:7" ht="12">
      <c r="A33" s="19" t="s">
        <v>41</v>
      </c>
      <c r="B33" s="28">
        <v>0.168688</v>
      </c>
      <c r="C33" s="12">
        <v>0.08791929</v>
      </c>
      <c r="D33" s="12">
        <v>0.1208699</v>
      </c>
      <c r="E33" s="12">
        <v>0.128471</v>
      </c>
      <c r="F33" s="24">
        <v>0.1274275</v>
      </c>
      <c r="G33" s="34">
        <v>0.1225561</v>
      </c>
    </row>
    <row r="34" spans="1:7" ht="12">
      <c r="A34" s="20" t="s">
        <v>42</v>
      </c>
      <c r="B34" s="30">
        <v>-0.02362407</v>
      </c>
      <c r="C34" s="14">
        <v>-0.004030742</v>
      </c>
      <c r="D34" s="14">
        <v>-0.00749848</v>
      </c>
      <c r="E34" s="14">
        <v>-0.01376126</v>
      </c>
      <c r="F34" s="26">
        <v>-0.04151098</v>
      </c>
      <c r="G34" s="36">
        <v>-0.01498849</v>
      </c>
    </row>
    <row r="35" spans="1:7" ht="12.75" thickBot="1">
      <c r="A35" s="21" t="s">
        <v>43</v>
      </c>
      <c r="B35" s="31">
        <v>0.002400606</v>
      </c>
      <c r="C35" s="15">
        <v>0.01238921</v>
      </c>
      <c r="D35" s="15">
        <v>0.0007649291</v>
      </c>
      <c r="E35" s="15">
        <v>0.002042922</v>
      </c>
      <c r="F35" s="27">
        <v>0.001330581</v>
      </c>
      <c r="G35" s="37">
        <v>0.00418282</v>
      </c>
    </row>
    <row r="36" spans="1:7" ht="12">
      <c r="A36" s="4" t="s">
        <v>44</v>
      </c>
      <c r="B36" s="3">
        <v>19.58923</v>
      </c>
      <c r="C36" s="3">
        <v>19.59534</v>
      </c>
      <c r="D36" s="3">
        <v>19.61365</v>
      </c>
      <c r="E36" s="3">
        <v>19.61975</v>
      </c>
      <c r="F36" s="3">
        <v>19.64111</v>
      </c>
      <c r="G36" s="3"/>
    </row>
    <row r="37" spans="1:6" ht="12">
      <c r="A37" s="4" t="s">
        <v>45</v>
      </c>
      <c r="B37" s="2">
        <v>0.3774007</v>
      </c>
      <c r="C37" s="2">
        <v>0.3606161</v>
      </c>
      <c r="D37" s="2">
        <v>0.3570557</v>
      </c>
      <c r="E37" s="2">
        <v>0.3529867</v>
      </c>
      <c r="F37" s="2">
        <v>0.352478</v>
      </c>
    </row>
    <row r="38" spans="1:7" ht="12">
      <c r="A38" s="4" t="s">
        <v>54</v>
      </c>
      <c r="B38" s="2">
        <v>0.0002945314</v>
      </c>
      <c r="C38" s="2">
        <v>-0.0002318646</v>
      </c>
      <c r="D38" s="2">
        <v>7.043093E-05</v>
      </c>
      <c r="E38" s="2">
        <v>-5.193457E-05</v>
      </c>
      <c r="F38" s="2">
        <v>6.529409E-05</v>
      </c>
      <c r="G38" s="2">
        <v>0.0003250848</v>
      </c>
    </row>
    <row r="39" spans="1:7" ht="12.75" thickBot="1">
      <c r="A39" s="4" t="s">
        <v>55</v>
      </c>
      <c r="B39" s="2">
        <v>7.765773E-05</v>
      </c>
      <c r="C39" s="2">
        <v>-0.0001173289</v>
      </c>
      <c r="D39" s="2">
        <v>-1.978788E-05</v>
      </c>
      <c r="E39" s="2">
        <v>-1.856015E-05</v>
      </c>
      <c r="F39" s="2">
        <v>0.0001969026</v>
      </c>
      <c r="G39" s="2">
        <v>0.0009916138</v>
      </c>
    </row>
    <row r="40" spans="2:7" ht="12.75" thickBot="1">
      <c r="B40" s="7" t="s">
        <v>46</v>
      </c>
      <c r="C40" s="17">
        <v>-0.003773</v>
      </c>
      <c r="D40" s="16" t="s">
        <v>47</v>
      </c>
      <c r="E40" s="17">
        <v>3.116111</v>
      </c>
      <c r="F40" s="16" t="s">
        <v>48</v>
      </c>
      <c r="G40" s="55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0.003775</v>
      </c>
      <c r="D4">
        <v>0.003772</v>
      </c>
      <c r="E4">
        <v>0.003772</v>
      </c>
      <c r="F4">
        <v>0.002089</v>
      </c>
      <c r="G4">
        <v>0.011757</v>
      </c>
    </row>
    <row r="5" spans="1:7" ht="12.75">
      <c r="A5" t="s">
        <v>13</v>
      </c>
      <c r="B5">
        <v>1.993675</v>
      </c>
      <c r="C5">
        <v>1.586554</v>
      </c>
      <c r="D5">
        <v>-1.060061</v>
      </c>
      <c r="E5">
        <v>-1.412097</v>
      </c>
      <c r="F5">
        <v>-0.459564</v>
      </c>
      <c r="G5">
        <v>6.722568</v>
      </c>
    </row>
    <row r="6" spans="1:7" ht="12.75">
      <c r="A6" t="s">
        <v>14</v>
      </c>
      <c r="B6" s="56">
        <v>-173.0716</v>
      </c>
      <c r="C6" s="56">
        <v>136.172</v>
      </c>
      <c r="D6" s="56">
        <v>-41.40528</v>
      </c>
      <c r="E6" s="56">
        <v>30.58058</v>
      </c>
      <c r="F6" s="56">
        <v>-38.51474</v>
      </c>
      <c r="G6" s="56">
        <v>-0.006616394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4.811296</v>
      </c>
      <c r="C8" s="56">
        <v>2.373745</v>
      </c>
      <c r="D8" s="56">
        <v>1.094386</v>
      </c>
      <c r="E8" s="56">
        <v>2.609724</v>
      </c>
      <c r="F8" s="56">
        <v>-3.392272</v>
      </c>
      <c r="G8" s="56">
        <v>1.707542</v>
      </c>
    </row>
    <row r="9" spans="1:7" ht="12.75">
      <c r="A9" t="s">
        <v>17</v>
      </c>
      <c r="B9" s="56">
        <v>0.3149104</v>
      </c>
      <c r="C9" s="56">
        <v>0.1554515</v>
      </c>
      <c r="D9" s="56">
        <v>0.08581444</v>
      </c>
      <c r="E9" s="56">
        <v>-0.2271143</v>
      </c>
      <c r="F9" s="56">
        <v>-2.962038</v>
      </c>
      <c r="G9" s="56">
        <v>-0.3456409</v>
      </c>
    </row>
    <row r="10" spans="1:7" ht="12.75">
      <c r="A10" t="s">
        <v>18</v>
      </c>
      <c r="B10" s="56">
        <v>-1.274581</v>
      </c>
      <c r="C10" s="56">
        <v>-1.516961</v>
      </c>
      <c r="D10" s="56">
        <v>-0.3106471</v>
      </c>
      <c r="E10" s="56">
        <v>0.03676498</v>
      </c>
      <c r="F10" s="56">
        <v>-1.546675</v>
      </c>
      <c r="G10" s="56">
        <v>-0.8217795</v>
      </c>
    </row>
    <row r="11" spans="1:7" ht="12.75">
      <c r="A11" t="s">
        <v>19</v>
      </c>
      <c r="B11" s="56">
        <v>-1.533912</v>
      </c>
      <c r="C11" s="56">
        <v>-3.812063</v>
      </c>
      <c r="D11" s="56">
        <v>-2.557097</v>
      </c>
      <c r="E11" s="56">
        <v>-2.900899</v>
      </c>
      <c r="F11" s="56">
        <v>10.81662</v>
      </c>
      <c r="G11" s="56">
        <v>-1.011964</v>
      </c>
    </row>
    <row r="12" spans="1:7" ht="12.75">
      <c r="A12" t="s">
        <v>20</v>
      </c>
      <c r="B12" s="56">
        <v>0.2795816</v>
      </c>
      <c r="C12" s="56">
        <v>-0.2978096</v>
      </c>
      <c r="D12" s="56">
        <v>0.307653</v>
      </c>
      <c r="E12" s="56">
        <v>0.1084908</v>
      </c>
      <c r="F12" s="56">
        <v>-0.2241899</v>
      </c>
      <c r="G12" s="56">
        <v>0.03900744</v>
      </c>
    </row>
    <row r="13" spans="1:7" ht="12.75">
      <c r="A13" t="s">
        <v>21</v>
      </c>
      <c r="B13" s="56">
        <v>0.02064695</v>
      </c>
      <c r="C13" s="56">
        <v>0.2148491</v>
      </c>
      <c r="D13" s="56">
        <v>0.0549916</v>
      </c>
      <c r="E13" s="56">
        <v>0.01244776</v>
      </c>
      <c r="F13" s="56">
        <v>-0.2782307</v>
      </c>
      <c r="G13" s="56">
        <v>0.03389459</v>
      </c>
    </row>
    <row r="14" spans="1:7" ht="12.75">
      <c r="A14" t="s">
        <v>22</v>
      </c>
      <c r="B14" s="56">
        <v>-0.1117246</v>
      </c>
      <c r="C14" s="56">
        <v>0.1632167</v>
      </c>
      <c r="D14" s="56">
        <v>-0.06796865</v>
      </c>
      <c r="E14" s="56">
        <v>-0.1216898</v>
      </c>
      <c r="F14" s="56">
        <v>0.0405277</v>
      </c>
      <c r="G14" s="56">
        <v>-0.01709334</v>
      </c>
    </row>
    <row r="15" spans="1:7" ht="12.75">
      <c r="A15" t="s">
        <v>23</v>
      </c>
      <c r="B15" s="56">
        <v>0.01058096</v>
      </c>
      <c r="C15" s="56">
        <v>0.3721279</v>
      </c>
      <c r="D15" s="56">
        <v>0.4302974</v>
      </c>
      <c r="E15" s="56">
        <v>0.3545615</v>
      </c>
      <c r="F15" s="56">
        <v>-0.05814217</v>
      </c>
      <c r="G15" s="56">
        <v>0.2722244</v>
      </c>
    </row>
    <row r="16" spans="1:7" ht="12.75">
      <c r="A16" t="s">
        <v>24</v>
      </c>
      <c r="B16" s="56">
        <v>0.03579409</v>
      </c>
      <c r="C16" s="56">
        <v>0.03593916</v>
      </c>
      <c r="D16" s="56">
        <v>0.05748961</v>
      </c>
      <c r="E16" s="56">
        <v>0.009028815</v>
      </c>
      <c r="F16" s="56">
        <v>-0.0002256133</v>
      </c>
      <c r="G16" s="56">
        <v>0.02980664</v>
      </c>
    </row>
    <row r="17" spans="1:7" ht="12.75">
      <c r="A17" t="s">
        <v>25</v>
      </c>
      <c r="B17" s="56">
        <v>-0.0360028</v>
      </c>
      <c r="C17" s="56">
        <v>-0.02601505</v>
      </c>
      <c r="D17" s="56">
        <v>-0.04518491</v>
      </c>
      <c r="E17" s="56">
        <v>-0.04733868</v>
      </c>
      <c r="F17" s="56">
        <v>-0.02562698</v>
      </c>
      <c r="G17" s="56">
        <v>-0.03713801</v>
      </c>
    </row>
    <row r="18" spans="1:7" ht="12.75">
      <c r="A18" t="s">
        <v>26</v>
      </c>
      <c r="B18" s="56">
        <v>0.06508131</v>
      </c>
      <c r="C18" s="56">
        <v>0.03265944</v>
      </c>
      <c r="D18" s="56">
        <v>0.04872746</v>
      </c>
      <c r="E18" s="56">
        <v>0.01236343</v>
      </c>
      <c r="F18" s="56">
        <v>-0.02295641</v>
      </c>
      <c r="G18" s="56">
        <v>0.02895089</v>
      </c>
    </row>
    <row r="19" spans="1:7" ht="12.75">
      <c r="A19" t="s">
        <v>27</v>
      </c>
      <c r="B19" s="56">
        <v>-0.2415969</v>
      </c>
      <c r="C19" s="56">
        <v>-0.2275092</v>
      </c>
      <c r="D19" s="56">
        <v>-0.2536219</v>
      </c>
      <c r="E19" s="56">
        <v>-0.2419997</v>
      </c>
      <c r="F19" s="56">
        <v>-0.1834732</v>
      </c>
      <c r="G19" s="56">
        <v>-0.2334535</v>
      </c>
    </row>
    <row r="20" spans="1:7" ht="12.75">
      <c r="A20" t="s">
        <v>28</v>
      </c>
      <c r="B20" s="56">
        <v>0.005601285</v>
      </c>
      <c r="C20" s="56">
        <v>0.01328413</v>
      </c>
      <c r="D20" s="56">
        <v>0.007884817</v>
      </c>
      <c r="E20" s="56">
        <v>-0.006107313</v>
      </c>
      <c r="F20" s="56">
        <v>-0.001388816</v>
      </c>
      <c r="G20" s="56">
        <v>0.004253602</v>
      </c>
    </row>
    <row r="21" spans="1:7" ht="12.75">
      <c r="A21" t="s">
        <v>29</v>
      </c>
      <c r="B21" s="56">
        <v>-46.37185</v>
      </c>
      <c r="C21" s="56">
        <v>69.4498</v>
      </c>
      <c r="D21" s="56">
        <v>11.72777</v>
      </c>
      <c r="E21" s="56">
        <v>10.83146</v>
      </c>
      <c r="F21" s="56">
        <v>-115.7897</v>
      </c>
      <c r="G21" s="56">
        <v>0.009174719</v>
      </c>
    </row>
    <row r="22" spans="1:7" ht="12.75">
      <c r="A22" t="s">
        <v>30</v>
      </c>
      <c r="B22" s="56">
        <v>39.87371</v>
      </c>
      <c r="C22" s="56">
        <v>31.73118</v>
      </c>
      <c r="D22" s="56">
        <v>-21.20125</v>
      </c>
      <c r="E22" s="56">
        <v>-28.24202</v>
      </c>
      <c r="F22" s="56">
        <v>-9.191283</v>
      </c>
      <c r="G22" s="56">
        <v>0</v>
      </c>
    </row>
    <row r="23" spans="1:7" ht="12.75">
      <c r="A23" t="s">
        <v>31</v>
      </c>
      <c r="B23" s="56">
        <v>2.98355</v>
      </c>
      <c r="C23" s="56">
        <v>1.230632</v>
      </c>
      <c r="D23" s="56">
        <v>0.9687413</v>
      </c>
      <c r="E23" s="56">
        <v>2.857591</v>
      </c>
      <c r="F23" s="56">
        <v>5.201501</v>
      </c>
      <c r="G23" s="56">
        <v>2.341828</v>
      </c>
    </row>
    <row r="24" spans="1:7" ht="12.75">
      <c r="A24" t="s">
        <v>32</v>
      </c>
      <c r="B24" s="56">
        <v>1.873134</v>
      </c>
      <c r="C24" s="56">
        <v>2.906048</v>
      </c>
      <c r="D24" s="56">
        <v>1.077577</v>
      </c>
      <c r="E24" s="56">
        <v>-5.584172</v>
      </c>
      <c r="F24" s="56">
        <v>-3.70648</v>
      </c>
      <c r="G24" s="56">
        <v>-0.6069228</v>
      </c>
    </row>
    <row r="25" spans="1:7" ht="12.75">
      <c r="A25" t="s">
        <v>33</v>
      </c>
      <c r="B25" s="56">
        <v>-0.1178297</v>
      </c>
      <c r="C25" s="56">
        <v>1.392329</v>
      </c>
      <c r="D25" s="56">
        <v>0.3972325</v>
      </c>
      <c r="E25" s="56">
        <v>1.563331</v>
      </c>
      <c r="F25" s="56">
        <v>-2.221066</v>
      </c>
      <c r="G25" s="56">
        <v>0.4940146</v>
      </c>
    </row>
    <row r="26" spans="1:7" ht="12.75">
      <c r="A26" t="s">
        <v>34</v>
      </c>
      <c r="B26" s="56">
        <v>0.3531616</v>
      </c>
      <c r="C26" s="56">
        <v>0.02587777</v>
      </c>
      <c r="D26" s="56">
        <v>0.06364105</v>
      </c>
      <c r="E26" s="56">
        <v>0.3900517</v>
      </c>
      <c r="F26" s="56">
        <v>1.975336</v>
      </c>
      <c r="G26" s="56">
        <v>0.429789</v>
      </c>
    </row>
    <row r="27" spans="1:7" ht="12.75">
      <c r="A27" t="s">
        <v>35</v>
      </c>
      <c r="B27" s="56">
        <v>-0.07837875</v>
      </c>
      <c r="C27" s="56">
        <v>-0.7285353</v>
      </c>
      <c r="D27" s="56">
        <v>-0.01548851</v>
      </c>
      <c r="E27" s="56">
        <v>0.2142576</v>
      </c>
      <c r="F27" s="56">
        <v>0.2793893</v>
      </c>
      <c r="G27" s="56">
        <v>-0.1017455</v>
      </c>
    </row>
    <row r="28" spans="1:7" ht="12.75">
      <c r="A28" t="s">
        <v>36</v>
      </c>
      <c r="B28" s="56">
        <v>0.4206026</v>
      </c>
      <c r="C28" s="56">
        <v>0.1077395</v>
      </c>
      <c r="D28" s="56">
        <v>0.4793967</v>
      </c>
      <c r="E28" s="56">
        <v>-0.1688032</v>
      </c>
      <c r="F28" s="56">
        <v>-0.3594652</v>
      </c>
      <c r="G28" s="56">
        <v>0.1136796</v>
      </c>
    </row>
    <row r="29" spans="1:7" ht="12.75">
      <c r="A29" t="s">
        <v>37</v>
      </c>
      <c r="B29" s="56">
        <v>0.08644042</v>
      </c>
      <c r="C29" s="56">
        <v>0.1525754</v>
      </c>
      <c r="D29" s="56">
        <v>-0.01268569</v>
      </c>
      <c r="E29" s="56">
        <v>0.08104811</v>
      </c>
      <c r="F29" s="56">
        <v>0.01845448</v>
      </c>
      <c r="G29" s="56">
        <v>0.06816414</v>
      </c>
    </row>
    <row r="30" spans="1:7" ht="12.75">
      <c r="A30" t="s">
        <v>38</v>
      </c>
      <c r="B30" s="56">
        <v>0.03233761</v>
      </c>
      <c r="C30" s="56">
        <v>0.08728069</v>
      </c>
      <c r="D30" s="56">
        <v>0.03406805</v>
      </c>
      <c r="E30" s="56">
        <v>-0.05463065</v>
      </c>
      <c r="F30" s="56">
        <v>0.1846772</v>
      </c>
      <c r="G30" s="56">
        <v>0.04531928</v>
      </c>
    </row>
    <row r="31" spans="1:7" ht="12.75">
      <c r="A31" t="s">
        <v>39</v>
      </c>
      <c r="B31" s="56">
        <v>0.0009630981</v>
      </c>
      <c r="C31" s="56">
        <v>-0.040469</v>
      </c>
      <c r="D31" s="56">
        <v>-0.03514877</v>
      </c>
      <c r="E31" s="56">
        <v>-0.02300607</v>
      </c>
      <c r="F31" s="56">
        <v>-0.01265183</v>
      </c>
      <c r="G31" s="56">
        <v>-0.02528716</v>
      </c>
    </row>
    <row r="32" spans="1:7" ht="12.75">
      <c r="A32" t="s">
        <v>40</v>
      </c>
      <c r="B32" s="56">
        <v>0.09760952</v>
      </c>
      <c r="C32" s="56">
        <v>0.07401447</v>
      </c>
      <c r="D32" s="56">
        <v>0.1232937</v>
      </c>
      <c r="E32" s="56">
        <v>0.0591888</v>
      </c>
      <c r="F32" s="56">
        <v>0.001706849</v>
      </c>
      <c r="G32" s="56">
        <v>0.07609323</v>
      </c>
    </row>
    <row r="33" spans="1:7" ht="12.75">
      <c r="A33" t="s">
        <v>41</v>
      </c>
      <c r="B33" s="56">
        <v>0.168688</v>
      </c>
      <c r="C33" s="56">
        <v>0.08791929</v>
      </c>
      <c r="D33" s="56">
        <v>0.1208699</v>
      </c>
      <c r="E33" s="56">
        <v>0.128471</v>
      </c>
      <c r="F33" s="56">
        <v>0.1274275</v>
      </c>
      <c r="G33" s="56">
        <v>0.1225561</v>
      </c>
    </row>
    <row r="34" spans="1:7" ht="12.75">
      <c r="A34" t="s">
        <v>42</v>
      </c>
      <c r="B34" s="56">
        <v>-0.02362407</v>
      </c>
      <c r="C34" s="56">
        <v>-0.004030742</v>
      </c>
      <c r="D34" s="56">
        <v>-0.00749848</v>
      </c>
      <c r="E34" s="56">
        <v>-0.01376126</v>
      </c>
      <c r="F34" s="56">
        <v>-0.04151098</v>
      </c>
      <c r="G34" s="56">
        <v>-0.01498849</v>
      </c>
    </row>
    <row r="35" spans="1:7" ht="12.75">
      <c r="A35" t="s">
        <v>43</v>
      </c>
      <c r="B35" s="56">
        <v>0.002400606</v>
      </c>
      <c r="C35" s="56">
        <v>0.01238921</v>
      </c>
      <c r="D35" s="56">
        <v>0.0007649291</v>
      </c>
      <c r="E35" s="56">
        <v>0.002042922</v>
      </c>
      <c r="F35" s="56">
        <v>0.001330581</v>
      </c>
      <c r="G35" s="56">
        <v>0.00418282</v>
      </c>
    </row>
    <row r="36" spans="1:6" ht="12.75">
      <c r="A36" t="s">
        <v>44</v>
      </c>
      <c r="B36" s="56">
        <v>19.58923</v>
      </c>
      <c r="C36" s="56">
        <v>19.59534</v>
      </c>
      <c r="D36" s="56">
        <v>19.61365</v>
      </c>
      <c r="E36" s="56">
        <v>19.61975</v>
      </c>
      <c r="F36" s="56">
        <v>19.64111</v>
      </c>
    </row>
    <row r="37" spans="1:6" ht="12.75">
      <c r="A37" t="s">
        <v>45</v>
      </c>
      <c r="B37" s="56">
        <v>0.3774007</v>
      </c>
      <c r="C37" s="56">
        <v>0.3606161</v>
      </c>
      <c r="D37" s="56">
        <v>0.3570557</v>
      </c>
      <c r="E37" s="56">
        <v>0.3529867</v>
      </c>
      <c r="F37" s="56">
        <v>0.352478</v>
      </c>
    </row>
    <row r="38" spans="1:7" ht="12.75">
      <c r="A38" t="s">
        <v>56</v>
      </c>
      <c r="B38" s="56">
        <v>0.0002945314</v>
      </c>
      <c r="C38" s="56">
        <v>-0.0002318646</v>
      </c>
      <c r="D38" s="56">
        <v>7.043093E-05</v>
      </c>
      <c r="E38" s="56">
        <v>-5.193457E-05</v>
      </c>
      <c r="F38" s="56">
        <v>6.529409E-05</v>
      </c>
      <c r="G38" s="56">
        <v>0.0003250848</v>
      </c>
    </row>
    <row r="39" spans="1:7" ht="12.75">
      <c r="A39" t="s">
        <v>57</v>
      </c>
      <c r="B39" s="56">
        <v>7.765773E-05</v>
      </c>
      <c r="C39" s="56">
        <v>-0.0001173289</v>
      </c>
      <c r="D39" s="56">
        <v>-1.978788E-05</v>
      </c>
      <c r="E39" s="56">
        <v>-1.856015E-05</v>
      </c>
      <c r="F39" s="56">
        <v>0.0001969026</v>
      </c>
      <c r="G39" s="56">
        <v>0.0009916138</v>
      </c>
    </row>
    <row r="40" spans="2:7" ht="12.75">
      <c r="B40" t="s">
        <v>46</v>
      </c>
      <c r="C40">
        <v>-0.003773</v>
      </c>
      <c r="D40" t="s">
        <v>47</v>
      </c>
      <c r="E40">
        <v>3.116111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0.0002945313702170354</v>
      </c>
      <c r="C50">
        <f>-0.017/(C7*C7+C22*C22)*(C21*C22+C6*C7)</f>
        <v>-0.00023186469852685753</v>
      </c>
      <c r="D50">
        <f>-0.017/(D7*D7+D22*D22)*(D21*D22+D6*D7)</f>
        <v>7.043092879313527E-05</v>
      </c>
      <c r="E50">
        <f>-0.017/(E7*E7+E22*E22)*(E21*E22+E6*E7)</f>
        <v>-5.1934568371118245E-05</v>
      </c>
      <c r="F50">
        <f>-0.017/(F7*F7+F22*F22)*(F21*F22+F6*F7)</f>
        <v>6.529407933656718E-05</v>
      </c>
      <c r="G50">
        <f>(B50*B$4+C50*C$4+D50*D$4+E50*E$4+F50*F$4)/SUM(B$4:F$4)</f>
        <v>-3.415125017730372E-08</v>
      </c>
    </row>
    <row r="51" spans="1:7" ht="12.75">
      <c r="A51" t="s">
        <v>60</v>
      </c>
      <c r="B51">
        <f>-0.017/(B7*B7+B22*B22)*(B21*B7-B6*B22)</f>
        <v>7.765773915580632E-05</v>
      </c>
      <c r="C51">
        <f>-0.017/(C7*C7+C22*C22)*(C21*C7-C6*C22)</f>
        <v>-0.00011732892595153987</v>
      </c>
      <c r="D51">
        <f>-0.017/(D7*D7+D22*D22)*(D21*D7-D6*D22)</f>
        <v>-1.9787886627092456E-05</v>
      </c>
      <c r="E51">
        <f>-0.017/(E7*E7+E22*E22)*(E21*E7-E6*E22)</f>
        <v>-1.8560155711862853E-05</v>
      </c>
      <c r="F51">
        <f>-0.017/(F7*F7+F22*F22)*(F21*F7-F6*F22)</f>
        <v>0.0001969025036361407</v>
      </c>
      <c r="G51">
        <f>(B51*B$4+C51*C$4+D51*D$4+E51*E$4+F51*F$4)/SUM(B$4:F$4)</f>
        <v>2.990611683621764E-09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10000.13945668891</v>
      </c>
      <c r="C62">
        <f>C7+(2/0.017)*(C8*C50-C23*C51)</f>
        <v>9999.952235419058</v>
      </c>
      <c r="D62">
        <f>D7+(2/0.017)*(D8*D50-D23*D51)</f>
        <v>10000.011323290053</v>
      </c>
      <c r="E62">
        <f>E7+(2/0.017)*(E8*E50-E23*E51)</f>
        <v>9999.990294405225</v>
      </c>
      <c r="F62">
        <f>F7+(2/0.017)*(F8*F50-F23*F51)</f>
        <v>9999.853448959217</v>
      </c>
    </row>
    <row r="63" spans="1:6" ht="12.75">
      <c r="A63" t="s">
        <v>68</v>
      </c>
      <c r="B63">
        <f>B8+(3/0.017)*(B9*B50-B24*B51)</f>
        <v>4.801993818829127</v>
      </c>
      <c r="C63">
        <f>C8+(3/0.017)*(C9*C50-C24*C51)</f>
        <v>2.4275543721330424</v>
      </c>
      <c r="D63">
        <f>D8+(3/0.017)*(D9*D50-D24*D51)</f>
        <v>1.0992154639213574</v>
      </c>
      <c r="E63">
        <f>E8+(3/0.017)*(E9*E50-E24*E51)</f>
        <v>2.593515526111691</v>
      </c>
      <c r="F63">
        <f>F8+(3/0.017)*(F9*F50-F24*F51)</f>
        <v>-3.2976111210281136</v>
      </c>
    </row>
    <row r="64" spans="1:6" ht="12.75">
      <c r="A64" t="s">
        <v>69</v>
      </c>
      <c r="B64">
        <f>B9+(4/0.017)*(B10*B50-B25*B51)</f>
        <v>0.22873305875877825</v>
      </c>
      <c r="C64">
        <f>C9+(4/0.017)*(C10*C50-C25*C51)</f>
        <v>0.2766491873136898</v>
      </c>
      <c r="D64">
        <f>D9+(4/0.017)*(D10*D50-D25*D51)</f>
        <v>0.08251590538698883</v>
      </c>
      <c r="E64">
        <f>E9+(4/0.017)*(E10*E50-E25*E51)</f>
        <v>-0.22073634860665658</v>
      </c>
      <c r="F64">
        <f>F9+(4/0.017)*(F10*F50-F25*F51)</f>
        <v>-2.8828980621215945</v>
      </c>
    </row>
    <row r="65" spans="1:6" ht="12.75">
      <c r="A65" t="s">
        <v>70</v>
      </c>
      <c r="B65">
        <f>B10+(5/0.017)*(B11*B50-B26*B51)</f>
        <v>-1.4155253925191178</v>
      </c>
      <c r="C65">
        <f>C10+(5/0.017)*(C11*C50-C26*C51)</f>
        <v>-1.256102456111615</v>
      </c>
      <c r="D65">
        <f>D10+(5/0.017)*(D11*D50-D26*D51)</f>
        <v>-0.36324692201232667</v>
      </c>
      <c r="E65">
        <f>E10+(5/0.017)*(E11*E50-E26*E51)</f>
        <v>0.08320508521790745</v>
      </c>
      <c r="F65">
        <f>F10+(5/0.017)*(F11*F50-F26*F51)</f>
        <v>-1.4533477527909118</v>
      </c>
    </row>
    <row r="66" spans="1:6" ht="12.75">
      <c r="A66" t="s">
        <v>71</v>
      </c>
      <c r="B66">
        <f>B11+(6/0.017)*(B12*B50-B27*B51)</f>
        <v>-1.5027006112029426</v>
      </c>
      <c r="C66">
        <f>C11+(6/0.017)*(C12*C50-C27*C51)</f>
        <v>-3.8178606698156634</v>
      </c>
      <c r="D66">
        <f>D11+(6/0.017)*(D12*D50-D27*D51)</f>
        <v>-2.5495575405919677</v>
      </c>
      <c r="E66">
        <f>E11+(6/0.017)*(E12*E50-E27*E51)</f>
        <v>-2.9014840947476896</v>
      </c>
      <c r="F66">
        <f>F11+(6/0.017)*(F12*F50-F27*F51)</f>
        <v>10.792037390902516</v>
      </c>
    </row>
    <row r="67" spans="1:6" ht="12.75">
      <c r="A67" t="s">
        <v>72</v>
      </c>
      <c r="B67">
        <f>B12+(7/0.017)*(B13*B50-B28*B51)</f>
        <v>0.2686361230780436</v>
      </c>
      <c r="C67">
        <f>C12+(7/0.017)*(C13*C50-C28*C51)</f>
        <v>-0.3131169372869985</v>
      </c>
      <c r="D67">
        <f>D12+(7/0.017)*(D13*D50-D28*D51)</f>
        <v>0.31315391171116236</v>
      </c>
      <c r="E67">
        <f>E12+(7/0.017)*(E13*E50-E28*E51)</f>
        <v>0.10693454240963905</v>
      </c>
      <c r="F67">
        <f>F12+(7/0.017)*(F13*F50-F28*F51)</f>
        <v>-0.2025258139321893</v>
      </c>
    </row>
    <row r="68" spans="1:6" ht="12.75">
      <c r="A68" t="s">
        <v>73</v>
      </c>
      <c r="B68">
        <f>B13+(8/0.017)*(B14*B50-B29*B51)</f>
        <v>0.0020026360640806908</v>
      </c>
      <c r="C68">
        <f>C13+(8/0.017)*(C14*C50-C29*C51)</f>
        <v>0.20546430793815434</v>
      </c>
      <c r="D68">
        <f>D13+(8/0.017)*(D14*D50-D29*D51)</f>
        <v>0.05262072087349554</v>
      </c>
      <c r="E68">
        <f>E13+(8/0.017)*(E14*E50-E29*E51)</f>
        <v>0.016129723661138774</v>
      </c>
      <c r="F68">
        <f>F13+(8/0.017)*(F14*F50-F29*F51)</f>
        <v>-0.2786954126852586</v>
      </c>
    </row>
    <row r="69" spans="1:6" ht="12.75">
      <c r="A69" t="s">
        <v>74</v>
      </c>
      <c r="B69">
        <f>B14+(9/0.017)*(B15*B50-B30*B51)</f>
        <v>-0.11140422172456559</v>
      </c>
      <c r="C69">
        <f>C14+(9/0.017)*(C15*C50-C30*C51)</f>
        <v>0.12295876096492296</v>
      </c>
      <c r="D69">
        <f>D14+(9/0.017)*(D15*D50-D30*D51)</f>
        <v>-0.0515672722204414</v>
      </c>
      <c r="E69">
        <f>E14+(9/0.017)*(E15*E50-E30*E51)</f>
        <v>-0.13197518626514168</v>
      </c>
      <c r="F69">
        <f>F14+(9/0.017)*(F15*F50-F30*F51)</f>
        <v>0.019266659850139287</v>
      </c>
    </row>
    <row r="70" spans="1:6" ht="12.75">
      <c r="A70" t="s">
        <v>75</v>
      </c>
      <c r="B70">
        <f>B15+(10/0.017)*(B16*B50-B31*B51)</f>
        <v>0.01673842491314155</v>
      </c>
      <c r="C70">
        <f>C15+(10/0.017)*(C16*C50-C31*C51)</f>
        <v>0.3644330724687992</v>
      </c>
      <c r="D70">
        <f>D15+(10/0.017)*(D16*D50-D31*D51)</f>
        <v>0.43227006279553726</v>
      </c>
      <c r="E70">
        <f>E15+(10/0.017)*(E16*E50-E31*E51)</f>
        <v>0.3540344977344437</v>
      </c>
      <c r="F70">
        <f>F15+(10/0.017)*(F16*F50-F31*F51)</f>
        <v>-0.056685437182429854</v>
      </c>
    </row>
    <row r="71" spans="1:6" ht="12.75">
      <c r="A71" t="s">
        <v>76</v>
      </c>
      <c r="B71">
        <f>B16+(11/0.017)*(B17*B50-B32*B51)</f>
        <v>0.024027914985396075</v>
      </c>
      <c r="C71">
        <f>C16+(11/0.017)*(C17*C50-C32*C51)</f>
        <v>0.04546128411465997</v>
      </c>
      <c r="D71">
        <f>D16+(11/0.017)*(D17*D50-D32*D51)</f>
        <v>0.05700904366857092</v>
      </c>
      <c r="E71">
        <f>E16+(11/0.017)*(E17*E50-E32*E51)</f>
        <v>0.011330446754824986</v>
      </c>
      <c r="F71">
        <f>F16+(11/0.017)*(F17*F50-F32*F51)</f>
        <v>-0.0015257957690447117</v>
      </c>
    </row>
    <row r="72" spans="1:6" ht="12.75">
      <c r="A72" t="s">
        <v>77</v>
      </c>
      <c r="B72">
        <f>B17+(12/0.017)*(B18*B50-B33*B51)</f>
        <v>-0.031719111500867064</v>
      </c>
      <c r="C72">
        <f>C17+(12/0.017)*(C18*C50-C33*C51)</f>
        <v>-0.024078882007200493</v>
      </c>
      <c r="D72">
        <f>D17+(12/0.017)*(D18*D50-D33*D51)</f>
        <v>-0.0410740769576294</v>
      </c>
      <c r="E72">
        <f>E17+(12/0.017)*(E18*E50-E33*E51)</f>
        <v>-0.04610878421377257</v>
      </c>
      <c r="F72">
        <f>F17+(12/0.017)*(F18*F50-F33*F51)</f>
        <v>-0.044396188073823825</v>
      </c>
    </row>
    <row r="73" spans="1:6" ht="12.75">
      <c r="A73" t="s">
        <v>78</v>
      </c>
      <c r="B73">
        <f>B18+(13/0.017)*(B19*B50-B34*B51)</f>
        <v>0.012069394487806806</v>
      </c>
      <c r="C73">
        <f>C18+(13/0.017)*(C19*C50-C34*C51)</f>
        <v>0.0726370625132767</v>
      </c>
      <c r="D73">
        <f>D18+(13/0.017)*(D19*D50-D34*D51)</f>
        <v>0.034954185548933085</v>
      </c>
      <c r="E73">
        <f>E18+(13/0.017)*(E19*E50-E34*E51)</f>
        <v>0.021779053816566633</v>
      </c>
      <c r="F73">
        <f>F18+(13/0.017)*(F19*F50-F34*F51)</f>
        <v>-0.025866955366180777</v>
      </c>
    </row>
    <row r="74" spans="1:6" ht="12.75">
      <c r="A74" t="s">
        <v>79</v>
      </c>
      <c r="B74">
        <f>B19+(14/0.017)*(B20*B50-B35*B51)</f>
        <v>-0.24039180593173695</v>
      </c>
      <c r="C74">
        <f>C19+(14/0.017)*(C20*C50-C35*C51)</f>
        <v>-0.2288486772546676</v>
      </c>
      <c r="D74">
        <f>D19+(14/0.017)*(D20*D50-D35*D51)</f>
        <v>-0.2531521000935439</v>
      </c>
      <c r="E74">
        <f>E19+(14/0.017)*(E20*E50-E35*E51)</f>
        <v>-0.24170726667000866</v>
      </c>
      <c r="F74">
        <f>F19+(14/0.017)*(F20*F50-F35*F51)</f>
        <v>-0.1837636392171706</v>
      </c>
    </row>
    <row r="75" spans="1:6" ht="12.75">
      <c r="A75" t="s">
        <v>80</v>
      </c>
      <c r="B75" s="56">
        <f>B20</f>
        <v>0.005601285</v>
      </c>
      <c r="C75" s="56">
        <f>C20</f>
        <v>0.01328413</v>
      </c>
      <c r="D75" s="56">
        <f>D20</f>
        <v>0.007884817</v>
      </c>
      <c r="E75" s="56">
        <f>E20</f>
        <v>-0.006107313</v>
      </c>
      <c r="F75" s="56">
        <f>F20</f>
        <v>-0.001388816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40.021049228162404</v>
      </c>
      <c r="C82">
        <f>C22+(2/0.017)*(C8*C51+C23*C50)</f>
        <v>31.664844815410547</v>
      </c>
      <c r="D82">
        <f>D22+(2/0.017)*(D8*D51+D23*D50)</f>
        <v>-21.19577073371471</v>
      </c>
      <c r="E82">
        <f>E22+(2/0.017)*(E8*E51+E23*E50)</f>
        <v>-28.265178192820137</v>
      </c>
      <c r="F82">
        <f>F22+(2/0.017)*(F8*F51+F23*F50)</f>
        <v>-9.229908838923711</v>
      </c>
    </row>
    <row r="83" spans="1:6" ht="12.75">
      <c r="A83" t="s">
        <v>83</v>
      </c>
      <c r="B83">
        <f>B23+(3/0.017)*(B9*B51+B24*B50)</f>
        <v>3.0852238741154294</v>
      </c>
      <c r="C83">
        <f>C23+(3/0.017)*(C9*C51+C24*C50)</f>
        <v>1.1085057233605058</v>
      </c>
      <c r="D83">
        <f>D23+(3/0.017)*(D9*D51+D24*D50)</f>
        <v>0.9818348286846647</v>
      </c>
      <c r="E83">
        <f>E23+(3/0.017)*(E9*E51+E24*E50)</f>
        <v>2.909513383406319</v>
      </c>
      <c r="F83">
        <f>F23+(3/0.017)*(F9*F51+F24*F50)</f>
        <v>5.0558697240156265</v>
      </c>
    </row>
    <row r="84" spans="1:6" ht="12.75">
      <c r="A84" t="s">
        <v>84</v>
      </c>
      <c r="B84">
        <f>B24+(4/0.017)*(B10*B51+B25*B50)</f>
        <v>1.8416785595707745</v>
      </c>
      <c r="C84">
        <f>C24+(4/0.017)*(C10*C51+C25*C50)</f>
        <v>2.8719659908247466</v>
      </c>
      <c r="D84">
        <f>D24+(4/0.017)*(D10*D51+D25*D50)</f>
        <v>1.0856062949453305</v>
      </c>
      <c r="E84">
        <f>E24+(4/0.017)*(E10*E51+E25*E50)</f>
        <v>-5.603436302225819</v>
      </c>
      <c r="F84">
        <f>F24+(4/0.017)*(F10*F51+F25*F50)</f>
        <v>-3.812260385747572</v>
      </c>
    </row>
    <row r="85" spans="1:6" ht="12.75">
      <c r="A85" t="s">
        <v>85</v>
      </c>
      <c r="B85">
        <f>B25+(5/0.017)*(B11*B51+B26*B50)</f>
        <v>-0.12227174941997665</v>
      </c>
      <c r="C85">
        <f>C25+(5/0.017)*(C11*C51+C26*C50)</f>
        <v>1.5221128576794138</v>
      </c>
      <c r="D85">
        <f>D25+(5/0.017)*(D11*D51+D26*D50)</f>
        <v>0.4134330422915731</v>
      </c>
      <c r="E85">
        <f>E25+(5/0.017)*(E11*E51+E26*E50)</f>
        <v>1.5732086383713138</v>
      </c>
      <c r="F85">
        <f>F25+(5/0.017)*(F11*F51+F26*F50)</f>
        <v>-1.556713851652609</v>
      </c>
    </row>
    <row r="86" spans="1:6" ht="12.75">
      <c r="A86" t="s">
        <v>86</v>
      </c>
      <c r="B86">
        <f>B26+(6/0.017)*(B12*B51+B27*B50)</f>
        <v>0.3526768968231169</v>
      </c>
      <c r="C86">
        <f>C26+(6/0.017)*(C12*C51+C27*C50)</f>
        <v>0.09782952230825814</v>
      </c>
      <c r="D86">
        <f>D26+(6/0.017)*(D12*D51+D27*D50)</f>
        <v>0.06110740076609178</v>
      </c>
      <c r="E86">
        <f>E26+(6/0.017)*(E12*E51+E27*E50)</f>
        <v>0.38541370631145777</v>
      </c>
      <c r="F86">
        <f>F26+(6/0.017)*(F12*F51+F27*F50)</f>
        <v>1.9661944404188418</v>
      </c>
    </row>
    <row r="87" spans="1:6" ht="12.75">
      <c r="A87" t="s">
        <v>87</v>
      </c>
      <c r="B87">
        <f>B27+(7/0.017)*(B13*B51+B28*B50)</f>
        <v>-0.02670884477257797</v>
      </c>
      <c r="C87">
        <f>C27+(7/0.017)*(C13*C51+C28*C50)</f>
        <v>-0.7492013591659485</v>
      </c>
      <c r="D87">
        <f>D27+(7/0.017)*(D13*D51+D28*D50)</f>
        <v>-0.0020336093490675704</v>
      </c>
      <c r="E87">
        <f>E27+(7/0.017)*(E13*E51+E28*E50)</f>
        <v>0.21777229545732926</v>
      </c>
      <c r="F87">
        <f>F27+(7/0.017)*(F13*F51+F28*F50)</f>
        <v>0.24716654147401196</v>
      </c>
    </row>
    <row r="88" spans="1:6" ht="12.75">
      <c r="A88" t="s">
        <v>88</v>
      </c>
      <c r="B88">
        <f>B28+(8/0.017)*(B14*B51+B29*B50)</f>
        <v>0.4285005461179526</v>
      </c>
      <c r="C88">
        <f>C28+(8/0.017)*(C14*C51+C29*C50)</f>
        <v>0.0820797874202497</v>
      </c>
      <c r="D88">
        <f>D28+(8/0.017)*(D14*D51+D29*D50)</f>
        <v>0.4796091663582658</v>
      </c>
      <c r="E88">
        <f>E28+(8/0.017)*(E14*E51+E29*E50)</f>
        <v>-0.16972113739934092</v>
      </c>
      <c r="F88">
        <f>F28+(8/0.017)*(F14*F51+F29*F50)</f>
        <v>-0.3551428593516002</v>
      </c>
    </row>
    <row r="89" spans="1:6" ht="12.75">
      <c r="A89" t="s">
        <v>89</v>
      </c>
      <c r="B89">
        <f>B29+(9/0.017)*(B15*B51+B30*B50)</f>
        <v>0.0919177850665223</v>
      </c>
      <c r="C89">
        <f>C29+(9/0.017)*(C15*C51+C30*C50)</f>
        <v>0.1187466882777051</v>
      </c>
      <c r="D89">
        <f>D29+(9/0.017)*(D15*D51+D30*D50)</f>
        <v>-0.015923165639479712</v>
      </c>
      <c r="E89">
        <f>E29+(9/0.017)*(E15*E51+E30*E50)</f>
        <v>0.07906625842372753</v>
      </c>
      <c r="F89">
        <f>F29+(9/0.017)*(F15*F51+F30*F50)</f>
        <v>0.018777415304561926</v>
      </c>
    </row>
    <row r="90" spans="1:6" ht="12.75">
      <c r="A90" t="s">
        <v>90</v>
      </c>
      <c r="B90">
        <f>B30+(10/0.017)*(B16*B51+B31*B50)</f>
        <v>0.03413958100446229</v>
      </c>
      <c r="C90">
        <f>C30+(10/0.017)*(C16*C51+C31*C50)</f>
        <v>0.09031988378957814</v>
      </c>
      <c r="D90">
        <f>D30+(10/0.017)*(D16*D51+D31*D50)</f>
        <v>0.03194266270473409</v>
      </c>
      <c r="E90">
        <f>E30+(10/0.017)*(E16*E51+E31*E50)</f>
        <v>-0.05402639464525169</v>
      </c>
      <c r="F90">
        <f>F30+(10/0.017)*(F16*F51+F31*F50)</f>
        <v>0.18416513328506098</v>
      </c>
    </row>
    <row r="91" spans="1:6" ht="12.75">
      <c r="A91" t="s">
        <v>91</v>
      </c>
      <c r="B91">
        <f>B31+(11/0.017)*(B17*B51+B32*B50)</f>
        <v>0.017756325501531355</v>
      </c>
      <c r="C91">
        <f>C31+(11/0.017)*(C17*C51+C32*C50)</f>
        <v>-0.04959836905171146</v>
      </c>
      <c r="D91">
        <f>D31+(11/0.017)*(D17*D51+D32*D50)</f>
        <v>-0.028951367617738054</v>
      </c>
      <c r="E91">
        <f>E31+(11/0.017)*(E17*E51+E32*E50)</f>
        <v>-0.024426578623089078</v>
      </c>
      <c r="F91">
        <f>F31+(11/0.017)*(F17*F51+F32*F50)</f>
        <v>-0.015844786663219375</v>
      </c>
    </row>
    <row r="92" spans="1:6" ht="12.75">
      <c r="A92" t="s">
        <v>92</v>
      </c>
      <c r="B92">
        <f>B32+(12/0.017)*(B18*B51+B33*B50)</f>
        <v>0.13624809071181374</v>
      </c>
      <c r="C92">
        <f>C32+(12/0.017)*(C18*C51+C33*C50)</f>
        <v>0.05691992174970062</v>
      </c>
      <c r="D92">
        <f>D32+(12/0.017)*(D18*D51+D33*D50)</f>
        <v>0.12862224061131333</v>
      </c>
      <c r="E92">
        <f>E32+(12/0.017)*(E18*E51+E33*E50)</f>
        <v>0.054317115445313896</v>
      </c>
      <c r="F92">
        <f>F32+(12/0.017)*(F18*F51+F33*F50)</f>
        <v>0.004389263134938361</v>
      </c>
    </row>
    <row r="93" spans="1:6" ht="12.75">
      <c r="A93" t="s">
        <v>93</v>
      </c>
      <c r="B93">
        <f>B33+(13/0.017)*(B19*B51+B34*B50)</f>
        <v>0.14901984213368769</v>
      </c>
      <c r="C93">
        <f>C33+(13/0.017)*(C19*C51+C34*C50)</f>
        <v>0.10904658171552511</v>
      </c>
      <c r="D93">
        <f>D33+(13/0.017)*(D19*D51+D34*D50)</f>
        <v>0.12430382437654962</v>
      </c>
      <c r="E93">
        <f>E33+(13/0.017)*(E19*E51+E34*E50)</f>
        <v>0.13245224022137464</v>
      </c>
      <c r="F93">
        <f>F33+(13/0.017)*(F19*F51+F34*F50)</f>
        <v>0.09772880603113475</v>
      </c>
    </row>
    <row r="94" spans="1:6" ht="12.75">
      <c r="A94" t="s">
        <v>94</v>
      </c>
      <c r="B94">
        <f>B34+(14/0.017)*(B20*B51+B35*B50)</f>
        <v>-0.022683569020236476</v>
      </c>
      <c r="C94">
        <f>C34+(14/0.017)*(C20*C51+C35*C50)</f>
        <v>-0.007679992826724224</v>
      </c>
      <c r="D94">
        <f>D34+(14/0.017)*(D20*D51+D35*D50)</f>
        <v>-0.007582602868856743</v>
      </c>
      <c r="E94">
        <f>E34+(14/0.017)*(E20*E51+E35*E50)</f>
        <v>-0.013755285781667464</v>
      </c>
      <c r="F94">
        <f>F34+(14/0.017)*(F20*F51+F35*F50)</f>
        <v>-0.0416646360003277</v>
      </c>
    </row>
    <row r="95" spans="1:6" ht="12.75">
      <c r="A95" t="s">
        <v>95</v>
      </c>
      <c r="B95" s="56">
        <f>B35</f>
        <v>0.002400606</v>
      </c>
      <c r="C95" s="56">
        <f>C35</f>
        <v>0.01238921</v>
      </c>
      <c r="D95" s="56">
        <f>D35</f>
        <v>0.0007649291</v>
      </c>
      <c r="E95" s="56">
        <f>E35</f>
        <v>0.002042922</v>
      </c>
      <c r="F95" s="56">
        <f>F35</f>
        <v>0.001330581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4.801926852747199</v>
      </c>
      <c r="C103">
        <f>C63*10000/C62</f>
        <v>2.4275659673001564</v>
      </c>
      <c r="D103">
        <f>D63*10000/D62</f>
        <v>1.0992142192492138</v>
      </c>
      <c r="E103">
        <f>E63*10000/E62</f>
        <v>2.593518043275208</v>
      </c>
      <c r="F103">
        <f>F63*10000/F62</f>
        <v>-3.2976594485705477</v>
      </c>
      <c r="G103">
        <f>AVERAGE(C103:E103)</f>
        <v>2.040099409941526</v>
      </c>
      <c r="H103">
        <f>STDEV(C103:E103)</f>
        <v>0.8190444001567857</v>
      </c>
      <c r="I103">
        <f>(B103*B4+C103*C4+D103*D4+E103*E4+F103*F4)/SUM(B4:F4)</f>
        <v>1.7288309088195224</v>
      </c>
      <c r="K103">
        <f>(LN(H103)+LN(H123))/2-LN(K114*K115^3)</f>
        <v>-3.9406933753315263</v>
      </c>
    </row>
    <row r="104" spans="1:11" ht="12.75">
      <c r="A104" t="s">
        <v>69</v>
      </c>
      <c r="B104">
        <f>B64*10000/B62</f>
        <v>0.22872986896776015</v>
      </c>
      <c r="C104">
        <f>C64*10000/C62</f>
        <v>0.2766505087232515</v>
      </c>
      <c r="D104">
        <f>D64*10000/D62</f>
        <v>0.08251581195194156</v>
      </c>
      <c r="E104">
        <f>E64*10000/E62</f>
        <v>-0.22073656284461968</v>
      </c>
      <c r="F104">
        <f>F64*10000/F62</f>
        <v>-2.8829403119119172</v>
      </c>
      <c r="G104">
        <f>AVERAGE(C104:E104)</f>
        <v>0.04614325261019112</v>
      </c>
      <c r="H104">
        <f>STDEV(C104:E104)</f>
        <v>0.2506804680175891</v>
      </c>
      <c r="I104">
        <f>(B104*B4+C104*C4+D104*D4+E104*E4+F104*F4)/SUM(B4:F4)</f>
        <v>-0.3176590452203143</v>
      </c>
      <c r="K104">
        <f>(LN(H104)+LN(H124))/2-LN(K114*K115^4)</f>
        <v>-3.2305780725711966</v>
      </c>
    </row>
    <row r="105" spans="1:11" ht="12.75">
      <c r="A105" t="s">
        <v>70</v>
      </c>
      <c r="B105">
        <f>B65*10000/B62</f>
        <v>-1.4155056523459768</v>
      </c>
      <c r="C105">
        <f>C65*10000/C62</f>
        <v>-1.2561084558610163</v>
      </c>
      <c r="D105">
        <f>D65*10000/D62</f>
        <v>-0.36324651069776653</v>
      </c>
      <c r="E105">
        <f>E65*10000/E62</f>
        <v>0.08320516597346987</v>
      </c>
      <c r="F105">
        <f>F65*10000/F62</f>
        <v>-1.453369052065634</v>
      </c>
      <c r="G105">
        <f>AVERAGE(C105:E105)</f>
        <v>-0.5120499335284376</v>
      </c>
      <c r="H105">
        <f>STDEV(C105:E105)</f>
        <v>0.681943610859758</v>
      </c>
      <c r="I105">
        <f>(B105*B4+C105*C4+D105*D4+E105*E4+F105*F4)/SUM(B4:F4)</f>
        <v>-0.7684278067206188</v>
      </c>
      <c r="K105">
        <f>(LN(H105)+LN(H125))/2-LN(K114*K115^5)</f>
        <v>-3.098623758778551</v>
      </c>
    </row>
    <row r="106" spans="1:11" ht="12.75">
      <c r="A106" t="s">
        <v>71</v>
      </c>
      <c r="B106">
        <f>B66*10000/B62</f>
        <v>-1.5026796553300201</v>
      </c>
      <c r="C106">
        <f>C66*10000/C62</f>
        <v>-3.8178789057542657</v>
      </c>
      <c r="D106">
        <f>D66*10000/D62</f>
        <v>-2.5495546536572826</v>
      </c>
      <c r="E106">
        <f>E66*10000/E62</f>
        <v>-2.90148691081331</v>
      </c>
      <c r="F106">
        <f>F66*10000/F62</f>
        <v>10.79219555165156</v>
      </c>
      <c r="G106">
        <f>AVERAGE(C106:E106)</f>
        <v>-3.0896401567416194</v>
      </c>
      <c r="H106">
        <f>STDEV(C106:E106)</f>
        <v>0.6547616628051498</v>
      </c>
      <c r="I106">
        <f>(B106*B4+C106*C4+D106*D4+E106*E4+F106*F4)/SUM(B4:F4)</f>
        <v>-1.0103334583878338</v>
      </c>
      <c r="K106">
        <f>(LN(H106)+LN(H126))/2-LN(K114*K115^6)</f>
        <v>-3.1804944116086564</v>
      </c>
    </row>
    <row r="107" spans="1:11" ht="12.75">
      <c r="A107" t="s">
        <v>72</v>
      </c>
      <c r="B107">
        <f>B67*10000/B62</f>
        <v>0.268632376819863</v>
      </c>
      <c r="C107">
        <f>C67*10000/C62</f>
        <v>-0.3131184328840717</v>
      </c>
      <c r="D107">
        <f>D67*10000/D62</f>
        <v>0.3131535571183065</v>
      </c>
      <c r="E107">
        <f>E67*10000/E62</f>
        <v>0.1069346461960734</v>
      </c>
      <c r="F107">
        <f>F67*10000/F62</f>
        <v>-0.20252878201256855</v>
      </c>
      <c r="G107">
        <f>AVERAGE(C107:E107)</f>
        <v>0.035656590143436064</v>
      </c>
      <c r="H107">
        <f>STDEV(C107:E107)</f>
        <v>0.31916229777554694</v>
      </c>
      <c r="I107">
        <f>(B107*B4+C107*C4+D107*D4+E107*E4+F107*F4)/SUM(B4:F4)</f>
        <v>0.03758537367784818</v>
      </c>
      <c r="K107">
        <f>(LN(H107)+LN(H127))/2-LN(K114*K115^7)</f>
        <v>-2.4240574119089047</v>
      </c>
    </row>
    <row r="108" spans="1:9" ht="12.75">
      <c r="A108" t="s">
        <v>73</v>
      </c>
      <c r="B108">
        <f>B68*10000/B62</f>
        <v>0.0020026081363707024</v>
      </c>
      <c r="C108">
        <f>C68*10000/C62</f>
        <v>0.20546528933449867</v>
      </c>
      <c r="D108">
        <f>D68*10000/D62</f>
        <v>0.052620661289594486</v>
      </c>
      <c r="E108">
        <f>E68*10000/E62</f>
        <v>0.01612973931601014</v>
      </c>
      <c r="F108">
        <f>F68*10000/F62</f>
        <v>-0.27869949705539454</v>
      </c>
      <c r="G108">
        <f>AVERAGE(C108:E108)</f>
        <v>0.09140522998003443</v>
      </c>
      <c r="H108">
        <f>STDEV(C108:E108)</f>
        <v>0.10044983674241827</v>
      </c>
      <c r="I108">
        <f>(B108*B4+C108*C4+D108*D4+E108*E4+F108*F4)/SUM(B4:F4)</f>
        <v>0.02916830268165043</v>
      </c>
    </row>
    <row r="109" spans="1:9" ht="12.75">
      <c r="A109" t="s">
        <v>74</v>
      </c>
      <c r="B109">
        <f>B69*10000/B62</f>
        <v>-0.11140266813984212</v>
      </c>
      <c r="C109">
        <f>C69*10000/C62</f>
        <v>0.12295934827509729</v>
      </c>
      <c r="D109">
        <f>D69*10000/D62</f>
        <v>-0.051567213829389454</v>
      </c>
      <c r="E109">
        <f>E69*10000/E62</f>
        <v>-0.13197531435503382</v>
      </c>
      <c r="F109">
        <f>F69*10000/F62</f>
        <v>0.019266942209182635</v>
      </c>
      <c r="G109">
        <f>AVERAGE(C109:E109)</f>
        <v>-0.020194393303108665</v>
      </c>
      <c r="H109">
        <f>STDEV(C109:E109)</f>
        <v>0.13033077515849956</v>
      </c>
      <c r="I109">
        <f>(B109*B4+C109*C4+D109*D4+E109*E4+F109*F4)/SUM(B4:F4)</f>
        <v>-0.02811495668934886</v>
      </c>
    </row>
    <row r="110" spans="1:11" ht="12.75">
      <c r="A110" t="s">
        <v>75</v>
      </c>
      <c r="B110">
        <f>B70*10000/B62</f>
        <v>0.016738191487865227</v>
      </c>
      <c r="C110">
        <f>C70*10000/C62</f>
        <v>0.3644348131764124</v>
      </c>
      <c r="D110">
        <f>D70*10000/D62</f>
        <v>0.43226957332416127</v>
      </c>
      <c r="E110">
        <f>E70*10000/E62</f>
        <v>0.3540348413463143</v>
      </c>
      <c r="F110">
        <f>F70*10000/F62</f>
        <v>-0.05668626792558612</v>
      </c>
      <c r="G110">
        <f>AVERAGE(C110:E110)</f>
        <v>0.3835797426156293</v>
      </c>
      <c r="H110">
        <f>STDEV(C110:E110)</f>
        <v>0.04248605140908982</v>
      </c>
      <c r="I110">
        <f>(B110*B4+C110*C4+D110*D4+E110*E4+F110*F4)/SUM(B4:F4)</f>
        <v>0.2717986830500635</v>
      </c>
      <c r="K110">
        <f>EXP(AVERAGE(K103:K107))</f>
        <v>0.041798726516006836</v>
      </c>
    </row>
    <row r="111" spans="1:9" ht="12.75">
      <c r="A111" t="s">
        <v>76</v>
      </c>
      <c r="B111">
        <f>B71*10000/B62</f>
        <v>0.02402757990472247</v>
      </c>
      <c r="C111">
        <f>C71*10000/C62</f>
        <v>0.045461501259615636</v>
      </c>
      <c r="D111">
        <f>D71*10000/D62</f>
        <v>0.05700897911565031</v>
      </c>
      <c r="E111">
        <f>E71*10000/E62</f>
        <v>0.011330457751708142</v>
      </c>
      <c r="F111">
        <f>F71*10000/F62</f>
        <v>-0.0015258181300682125</v>
      </c>
      <c r="G111">
        <f>AVERAGE(C111:E111)</f>
        <v>0.037933646042324694</v>
      </c>
      <c r="H111">
        <f>STDEV(C111:E111)</f>
        <v>0.02375149009280051</v>
      </c>
      <c r="I111">
        <f>(B111*B4+C111*C4+D111*D4+E111*E4+F111*F4)/SUM(B4:F4)</f>
        <v>0.030663904543228256</v>
      </c>
    </row>
    <row r="112" spans="1:9" ht="12.75">
      <c r="A112" t="s">
        <v>77</v>
      </c>
      <c r="B112">
        <f>B72*10000/B62</f>
        <v>-0.03171866916280926</v>
      </c>
      <c r="C112">
        <f>C72*10000/C62</f>
        <v>-0.02407899701952071</v>
      </c>
      <c r="D112">
        <f>D72*10000/D62</f>
        <v>-0.041074030448313356</v>
      </c>
      <c r="E112">
        <f>E72*10000/E62</f>
        <v>-0.04610882896513352</v>
      </c>
      <c r="F112">
        <f>F72*10000/F62</f>
        <v>-0.044396838714115934</v>
      </c>
      <c r="G112">
        <f>AVERAGE(C112:E112)</f>
        <v>-0.037087285477655864</v>
      </c>
      <c r="H112">
        <f>STDEV(C112:E112)</f>
        <v>0.011543352003806477</v>
      </c>
      <c r="I112">
        <f>(B112*B4+C112*C4+D112*D4+E112*E4+F112*F4)/SUM(B4:F4)</f>
        <v>-0.037281434783108656</v>
      </c>
    </row>
    <row r="113" spans="1:9" ht="12.75">
      <c r="A113" t="s">
        <v>78</v>
      </c>
      <c r="B113">
        <f>B73*10000/B62</f>
        <v>0.012069226174374809</v>
      </c>
      <c r="C113">
        <f>C73*10000/C62</f>
        <v>0.07263740946281907</v>
      </c>
      <c r="D113">
        <f>D73*10000/D62</f>
        <v>0.034954145969339746</v>
      </c>
      <c r="E113">
        <f>E73*10000/E62</f>
        <v>0.021779074954454244</v>
      </c>
      <c r="F113">
        <f>F73*10000/F62</f>
        <v>-0.025867334454659437</v>
      </c>
      <c r="G113">
        <f>AVERAGE(C113:E113)</f>
        <v>0.04312354346220435</v>
      </c>
      <c r="H113">
        <f>STDEV(C113:E113)</f>
        <v>0.026395015415576102</v>
      </c>
      <c r="I113">
        <f>(B113*B4+C113*C4+D113*D4+E113*E4+F113*F4)/SUM(B4:F4)</f>
        <v>0.02944024823234725</v>
      </c>
    </row>
    <row r="114" spans="1:11" ht="12.75">
      <c r="A114" t="s">
        <v>79</v>
      </c>
      <c r="B114">
        <f>B74*10000/B62</f>
        <v>-0.24038845355395846</v>
      </c>
      <c r="C114">
        <f>C74*10000/C62</f>
        <v>-0.22884977034600554</v>
      </c>
      <c r="D114">
        <f>D74*10000/D62</f>
        <v>-0.2531518134424028</v>
      </c>
      <c r="E114">
        <f>E74*10000/E62</f>
        <v>-0.24170750126151483</v>
      </c>
      <c r="F114">
        <f>F74*10000/F62</f>
        <v>-0.18376633233189701</v>
      </c>
      <c r="G114">
        <f>AVERAGE(C114:E114)</f>
        <v>-0.24123636168330773</v>
      </c>
      <c r="H114">
        <f>STDEV(C114:E114)</f>
        <v>0.012157870045423234</v>
      </c>
      <c r="I114">
        <f>(B114*B4+C114*C4+D114*D4+E114*E4+F114*F4)/SUM(B4:F4)</f>
        <v>-0.23345368515934217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0.005601206887423358</v>
      </c>
      <c r="C115">
        <f>C75*10000/C62</f>
        <v>0.013284193451393336</v>
      </c>
      <c r="D115">
        <f>D75*10000/D62</f>
        <v>0.00788480807180312</v>
      </c>
      <c r="E115">
        <f>E75*10000/E62</f>
        <v>-0.006107318927516267</v>
      </c>
      <c r="F115">
        <f>F75*10000/F62</f>
        <v>-0.001388836353541309</v>
      </c>
      <c r="G115">
        <f>AVERAGE(C115:E115)</f>
        <v>0.00502056086522673</v>
      </c>
      <c r="H115">
        <f>STDEV(C115:E115)</f>
        <v>0.010008027884185604</v>
      </c>
      <c r="I115">
        <f>(B115*B4+C115*C4+D115*D4+E115*E4+F115*F4)/SUM(B4:F4)</f>
        <v>0.004252199248830404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40.020491115644454</v>
      </c>
      <c r="C122">
        <f>C82*10000/C62</f>
        <v>31.66499606193729</v>
      </c>
      <c r="D122">
        <f>D82*10000/D62</f>
        <v>-21.195746733155893</v>
      </c>
      <c r="E122">
        <f>E82*10000/E62</f>
        <v>-28.265205625883343</v>
      </c>
      <c r="F122">
        <f>F82*10000/F62</f>
        <v>-9.230044106180735</v>
      </c>
      <c r="G122">
        <f>AVERAGE(C122:E122)</f>
        <v>-5.931985432367315</v>
      </c>
      <c r="H122">
        <f>STDEV(C122:E122)</f>
        <v>32.75124540183629</v>
      </c>
      <c r="I122">
        <f>(B122*B4+C122*C4+D122*D4+E122*E4+F122*F4)/SUM(B4:F4)</f>
        <v>0.2891695707500075</v>
      </c>
    </row>
    <row r="123" spans="1:9" ht="12.75">
      <c r="A123" t="s">
        <v>83</v>
      </c>
      <c r="B123">
        <f>B83*10000/B62</f>
        <v>3.0851808492048374</v>
      </c>
      <c r="C123">
        <f>C83*10000/C62</f>
        <v>1.1085110181169309</v>
      </c>
      <c r="D123">
        <f>D83*10000/D62</f>
        <v>0.9818337169258686</v>
      </c>
      <c r="E123">
        <f>E83*10000/E62</f>
        <v>2.9095162072648493</v>
      </c>
      <c r="F123">
        <f>F83*10000/F62</f>
        <v>5.0559438193985144</v>
      </c>
      <c r="G123">
        <f>AVERAGE(C123:E123)</f>
        <v>1.6666203141025495</v>
      </c>
      <c r="H123">
        <f>STDEV(C123:E123)</f>
        <v>1.0782413623994613</v>
      </c>
      <c r="I123">
        <f>(B123*B4+C123*C4+D123*D4+E123*E4+F123*F4)/SUM(B4:F4)</f>
        <v>2.323512448900196</v>
      </c>
    </row>
    <row r="124" spans="1:9" ht="12.75">
      <c r="A124" t="s">
        <v>84</v>
      </c>
      <c r="B124">
        <f>B84*10000/B62</f>
        <v>1.8416528764895468</v>
      </c>
      <c r="C124">
        <f>C84*10000/C62</f>
        <v>2.8719797087154726</v>
      </c>
      <c r="D124">
        <f>D84*10000/D62</f>
        <v>1.0856050656832261</v>
      </c>
      <c r="E124">
        <f>E84*10000/E62</f>
        <v>-5.603441740699307</v>
      </c>
      <c r="F124">
        <f>F84*10000/F62</f>
        <v>-3.812316255639078</v>
      </c>
      <c r="G124">
        <f>AVERAGE(C124:E124)</f>
        <v>-0.5486189887668695</v>
      </c>
      <c r="H124">
        <f>STDEV(C124:E124)</f>
        <v>4.4677968151436245</v>
      </c>
      <c r="I124">
        <f>(B124*B4+C124*C4+D124*D4+E124*E4+F124*F4)/SUM(B4:F4)</f>
        <v>-0.6367478738460589</v>
      </c>
    </row>
    <row r="125" spans="1:9" ht="12.75">
      <c r="A125" t="s">
        <v>85</v>
      </c>
      <c r="B125">
        <f>B85*10000/B62</f>
        <v>-0.12227004428242379</v>
      </c>
      <c r="C125">
        <f>C85*10000/C62</f>
        <v>1.5221201280224197</v>
      </c>
      <c r="D125">
        <f>D85*10000/D62</f>
        <v>0.41343257414987766</v>
      </c>
      <c r="E125">
        <f>E85*10000/E62</f>
        <v>1.5732101652653498</v>
      </c>
      <c r="F125">
        <f>F85*10000/F62</f>
        <v>-1.5567366657904687</v>
      </c>
      <c r="G125">
        <f>AVERAGE(C125:E125)</f>
        <v>1.1695876224792157</v>
      </c>
      <c r="H125">
        <f>STDEV(C125:E125)</f>
        <v>0.6553475343753339</v>
      </c>
      <c r="I125">
        <f>(B125*B4+C125*C4+D125*D4+E125*E4+F125*F4)/SUM(B4:F4)</f>
        <v>0.6193420079730502</v>
      </c>
    </row>
    <row r="126" spans="1:9" ht="12.75">
      <c r="A126" t="s">
        <v>86</v>
      </c>
      <c r="B126">
        <f>B86*10000/B62</f>
        <v>0.3526719785764766</v>
      </c>
      <c r="C126">
        <f>C86*10000/C62</f>
        <v>0.09782998958910377</v>
      </c>
      <c r="D126">
        <f>D86*10000/D62</f>
        <v>0.0611073315724878</v>
      </c>
      <c r="E126">
        <f>E86*10000/E62</f>
        <v>0.38541408037874625</v>
      </c>
      <c r="F126">
        <f>F86*10000/F62</f>
        <v>1.9662232556252943</v>
      </c>
      <c r="G126">
        <f>AVERAGE(C126:E126)</f>
        <v>0.1814504671801126</v>
      </c>
      <c r="H126">
        <f>STDEV(C126:E126)</f>
        <v>0.177589428274131</v>
      </c>
      <c r="I126">
        <f>(B126*B4+C126*C4+D126*D4+E126*E4+F126*F4)/SUM(B4:F4)</f>
        <v>0.4440357666123717</v>
      </c>
    </row>
    <row r="127" spans="1:9" ht="12.75">
      <c r="A127" t="s">
        <v>87</v>
      </c>
      <c r="B127">
        <f>B87*10000/B62</f>
        <v>-0.026708472305066618</v>
      </c>
      <c r="C127">
        <f>C87*10000/C62</f>
        <v>-0.7492049377119375</v>
      </c>
      <c r="D127">
        <f>D87*10000/D62</f>
        <v>-0.0020336070463553265</v>
      </c>
      <c r="E127">
        <f>E87*10000/E62</f>
        <v>0.2177725068184997</v>
      </c>
      <c r="F127">
        <f>F87*10000/F62</f>
        <v>0.2471701637784872</v>
      </c>
      <c r="G127">
        <f>AVERAGE(C127:E127)</f>
        <v>-0.17782201264659772</v>
      </c>
      <c r="H127">
        <f>STDEV(C127:E127)</f>
        <v>0.5068900445020204</v>
      </c>
      <c r="I127">
        <f>(B127*B4+C127*C4+D127*D4+E127*E4+F127*F4)/SUM(B4:F4)</f>
        <v>-0.09942411467797402</v>
      </c>
    </row>
    <row r="128" spans="1:9" ht="12.75">
      <c r="A128" t="s">
        <v>88</v>
      </c>
      <c r="B128">
        <f>B88*10000/B62</f>
        <v>0.42849457047455114</v>
      </c>
      <c r="C128">
        <f>C88*10000/C62</f>
        <v>0.08208017947278731</v>
      </c>
      <c r="D128">
        <f>D88*10000/D62</f>
        <v>0.47960862328351045</v>
      </c>
      <c r="E128">
        <f>E88*10000/E62</f>
        <v>-0.16972130212395922</v>
      </c>
      <c r="F128">
        <f>F88*10000/F62</f>
        <v>-0.3551480640834426</v>
      </c>
      <c r="G128">
        <f>AVERAGE(C128:E128)</f>
        <v>0.13065583354411284</v>
      </c>
      <c r="H128">
        <f>STDEV(C128:E128)</f>
        <v>0.32737903664370505</v>
      </c>
      <c r="I128">
        <f>(B128*B4+C128*C4+D128*D4+E128*E4+F128*F4)/SUM(B4:F4)</f>
        <v>0.1090398024002117</v>
      </c>
    </row>
    <row r="129" spans="1:9" ht="12.75">
      <c r="A129" t="s">
        <v>89</v>
      </c>
      <c r="B129">
        <f>B89*10000/B62</f>
        <v>0.09191650322940265</v>
      </c>
      <c r="C129">
        <f>C89*10000/C62</f>
        <v>0.11874725546899466</v>
      </c>
      <c r="D129">
        <f>D89*10000/D62</f>
        <v>-0.01592314760923782</v>
      </c>
      <c r="E129">
        <f>E89*10000/E62</f>
        <v>0.07906633516230847</v>
      </c>
      <c r="F129">
        <f>F89*10000/F62</f>
        <v>0.018777690493570462</v>
      </c>
      <c r="G129">
        <f>AVERAGE(C129:E129)</f>
        <v>0.06063014767402177</v>
      </c>
      <c r="H129">
        <f>STDEV(C129:E129)</f>
        <v>0.06920223351266089</v>
      </c>
      <c r="I129">
        <f>(B129*B4+C129*C4+D129*D4+E129*E4+F129*F4)/SUM(B4:F4)</f>
        <v>0.059594594375395465</v>
      </c>
    </row>
    <row r="130" spans="1:9" ht="12.75">
      <c r="A130" t="s">
        <v>90</v>
      </c>
      <c r="B130">
        <f>B90*10000/B62</f>
        <v>0.03413910491180895</v>
      </c>
      <c r="C130">
        <f>C90*10000/C62</f>
        <v>0.09032031520077877</v>
      </c>
      <c r="D130">
        <f>D90*10000/D62</f>
        <v>0.031942626535171555</v>
      </c>
      <c r="E130">
        <f>E90*10000/E62</f>
        <v>-0.05402644708113195</v>
      </c>
      <c r="F130">
        <f>F90*10000/F62</f>
        <v>0.18416783228381098</v>
      </c>
      <c r="G130">
        <f>AVERAGE(C130:E130)</f>
        <v>0.02274549821827279</v>
      </c>
      <c r="H130">
        <f>STDEV(C130:E130)</f>
        <v>0.07261155088741553</v>
      </c>
      <c r="I130">
        <f>(B130*B4+C130*C4+D130*D4+E130*E4+F130*F4)/SUM(B4:F4)</f>
        <v>0.04591665955952703</v>
      </c>
    </row>
    <row r="131" spans="1:9" ht="12.75">
      <c r="A131" t="s">
        <v>91</v>
      </c>
      <c r="B131">
        <f>B91*10000/B62</f>
        <v>0.017756077881148424</v>
      </c>
      <c r="C131">
        <f>C91*10000/C62</f>
        <v>-0.04959860595737434</v>
      </c>
      <c r="D131">
        <f>D91*10000/D62</f>
        <v>-0.02895133483530188</v>
      </c>
      <c r="E131">
        <f>E91*10000/E62</f>
        <v>-0.024426602330559474</v>
      </c>
      <c r="F131">
        <f>F91*10000/F62</f>
        <v>-0.015845018873620092</v>
      </c>
      <c r="G131">
        <f>AVERAGE(C131:E131)</f>
        <v>-0.0343255143744119</v>
      </c>
      <c r="H131">
        <f>STDEV(C131:E131)</f>
        <v>0.013418971493226928</v>
      </c>
      <c r="I131">
        <f>(B131*B4+C131*C4+D131*D4+E131*E4+F131*F4)/SUM(B4:F4)</f>
        <v>-0.02432518587291125</v>
      </c>
    </row>
    <row r="132" spans="1:9" ht="12.75">
      <c r="A132" t="s">
        <v>92</v>
      </c>
      <c r="B132">
        <f>B92*10000/B62</f>
        <v>0.13624619066755103</v>
      </c>
      <c r="C132">
        <f>C92*10000/C62</f>
        <v>0.056920193626620194</v>
      </c>
      <c r="D132">
        <f>D92*10000/D62</f>
        <v>0.12862209496878446</v>
      </c>
      <c r="E132">
        <f>E92*10000/E62</f>
        <v>0.054317168163356244</v>
      </c>
      <c r="F132">
        <f>F92*10000/F62</f>
        <v>0.004389327460989135</v>
      </c>
      <c r="G132">
        <f>AVERAGE(C132:E132)</f>
        <v>0.07995315225292031</v>
      </c>
      <c r="H132">
        <f>STDEV(C132:E132)</f>
        <v>0.042168630807753876</v>
      </c>
      <c r="I132">
        <f>(B132*B4+C132*C4+D132*D4+E132*E4+F132*F4)/SUM(B4:F4)</f>
        <v>0.07803092163262362</v>
      </c>
    </row>
    <row r="133" spans="1:9" ht="12.75">
      <c r="A133" t="s">
        <v>93</v>
      </c>
      <c r="B133">
        <f>B93*10000/B62</f>
        <v>0.14901776398129232</v>
      </c>
      <c r="C133">
        <f>C93*10000/C62</f>
        <v>0.10904710257444086</v>
      </c>
      <c r="D133">
        <f>D93*10000/D62</f>
        <v>0.12430368362388318</v>
      </c>
      <c r="E133">
        <f>E93*10000/E62</f>
        <v>0.13245236877427646</v>
      </c>
      <c r="F133">
        <f>F93*10000/F62</f>
        <v>0.09773023827794831</v>
      </c>
      <c r="G133">
        <f>AVERAGE(C133:E133)</f>
        <v>0.12193438499086684</v>
      </c>
      <c r="H133">
        <f>STDEV(C133:E133)</f>
        <v>0.01188115328916342</v>
      </c>
      <c r="I133">
        <f>(B133*B4+C133*C4+D133*D4+E133*E4+F133*F4)/SUM(B4:F4)</f>
        <v>0.1226282328016673</v>
      </c>
    </row>
    <row r="134" spans="1:9" ht="12.75">
      <c r="A134" t="s">
        <v>94</v>
      </c>
      <c r="B134">
        <f>B94*10000/B62</f>
        <v>-0.02268325268710513</v>
      </c>
      <c r="C134">
        <f>C94*10000/C62</f>
        <v>-0.007680029510063341</v>
      </c>
      <c r="D134">
        <f>D94*10000/D62</f>
        <v>-0.007582594282865301</v>
      </c>
      <c r="E134">
        <f>E94*10000/E62</f>
        <v>-0.013755299132003403</v>
      </c>
      <c r="F134">
        <f>F94*10000/F62</f>
        <v>-0.04166524660885321</v>
      </c>
      <c r="G134">
        <f>AVERAGE(C134:E134)</f>
        <v>-0.009672640974977349</v>
      </c>
      <c r="H134">
        <f>STDEV(C134:E134)</f>
        <v>0.0035360212988927732</v>
      </c>
      <c r="I134">
        <f>(B134*B4+C134*C4+D134*D4+E134*E4+F134*F4)/SUM(B4:F4)</f>
        <v>-0.01581887543863993</v>
      </c>
    </row>
    <row r="135" spans="1:9" ht="12.75">
      <c r="A135" t="s">
        <v>95</v>
      </c>
      <c r="B135">
        <f>B95*10000/B62</f>
        <v>0.0024005725224104536</v>
      </c>
      <c r="C135">
        <f>C95*10000/C62</f>
        <v>0.012389269176825042</v>
      </c>
      <c r="D135">
        <f>D95*10000/D62</f>
        <v>0.0007649282338495738</v>
      </c>
      <c r="E135">
        <f>E95*10000/E62</f>
        <v>0.0020429239827792333</v>
      </c>
      <c r="F135">
        <f>F95*10000/F62</f>
        <v>0.0013306005000888153</v>
      </c>
      <c r="G135">
        <f>AVERAGE(C135:E135)</f>
        <v>0.0050657071311512826</v>
      </c>
      <c r="H135">
        <f>STDEV(C135:E135)</f>
        <v>0.0063744991223778115</v>
      </c>
      <c r="I135">
        <f>(B135*B4+C135*C4+D135*D4+E135*E4+F135*F4)/SUM(B4:F4)</f>
        <v>0.004183545973606049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2005-05-17T07:12:07Z</cp:lastPrinted>
  <dcterms:created xsi:type="dcterms:W3CDTF">2005-05-17T07:12:07Z</dcterms:created>
  <dcterms:modified xsi:type="dcterms:W3CDTF">2005-05-17T09:36:05Z</dcterms:modified>
  <cp:category/>
  <cp:version/>
  <cp:contentType/>
  <cp:contentStatus/>
</cp:coreProperties>
</file>