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<sst xmlns="http://schemas.openxmlformats.org/spreadsheetml/2006/main" count="206" uniqueCount="99">
  <si>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18/05/2005       07:10:21</t>
  </si>
  <si>
    <t>LISSNER</t>
  </si>
  <si>
    <t>HCMQAP576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</si>
  <si>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</si>
  <si>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</si>
  <si>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</si>
  <si>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</si>
  <si>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</si>
  <si>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</si>
  <si>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</si>
  <si>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</si>
  <si>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</si>
  <si>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</si>
  <si>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</si>
  <si>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</si>
  <si>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</si>
  <si>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</si>
  <si>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</si>
  <si>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b5!</t>
  </si>
  <si>
    <t>b6*!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</si>
  <si>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</si>
  <si>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</si>
  <si>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</si>
  <si>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</si>
  <si>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</si>
  <si>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</si>
  <si>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</si>
  <si>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</si>
  <si>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</si>
  <si>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</si>
  <si>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</si>
  <si>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</si>
  <si>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</si>
  <si>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</si>
  <si>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</si>
  <si>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</si>
  <si>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</si>
  <si>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</si>
  <si>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</si>
  <si>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</si>
  <si>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</si>
  <si>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</si>
  <si>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</si>
  <si>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</si>
  <si>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</si>
  <si>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</si>
  <si>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</si>
  <si>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</si>
  <si>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</si>
  <si>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55.424903*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</si>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</sst>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105668"/>
        <c:axId val="33932037"/>
      </c:lineChart>
      <c:catAx>
        <c:axId val="54105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32037"/>
        <c:crosses val="autoZero"/>
        <c:auto val="1"/>
        <c:lblOffset val="100"/>
        <c:noMultiLvlLbl val="0"/>
      </c:catAx>
      <c:valAx>
        <c:axId val="33932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056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-0.002268</v>
      </c>
      <c r="C4" s="11">
        <v>-0.003782</v>
      </c>
      <c r="D4" s="11">
        <v>-0.003777</v>
      </c>
      <c r="E4" s="11">
        <v>-0.003791</v>
      </c>
      <c r="F4" s="23">
        <v>-0.002096</v>
      </c>
      <c r="G4" s="33">
        <v>-0.011784</v>
      </c>
    </row>
    <row r="5" spans="1:7" ht="12.75" thickBot="1">
      <c r="A5" s="43" t="s">
        <v>13</v>
      </c>
      <c r="B5" s="44">
        <v>0.798337</v>
      </c>
      <c r="C5" s="45">
        <v>-1.043745</v>
      </c>
      <c r="D5" s="45">
        <v>-0.322584</v>
      </c>
      <c r="E5" s="45">
        <v>1.219108</v>
      </c>
      <c r="F5" s="46">
        <v>-0.54677</v>
      </c>
      <c r="G5" s="47">
        <v>7.633857</v>
      </c>
    </row>
    <row r="6" spans="1:7" ht="12.75" thickTop="1">
      <c r="A6" s="6" t="s">
        <v>14</v>
      </c>
      <c r="B6" s="38">
        <v>-123.7208</v>
      </c>
      <c r="C6" s="39">
        <v>170.2159</v>
      </c>
      <c r="D6" s="39">
        <v>-152.2602</v>
      </c>
      <c r="E6" s="39">
        <v>154.3646</v>
      </c>
      <c r="F6" s="40">
        <v>-178.1268</v>
      </c>
      <c r="G6" s="41">
        <v>-0.001871177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48">
        <v>0.4275406</v>
      </c>
      <c r="C8" s="49">
        <v>-1.456031</v>
      </c>
      <c r="D8" s="49">
        <v>-2.962204</v>
      </c>
      <c r="E8" s="49">
        <v>7.142952</v>
      </c>
      <c r="F8" s="50">
        <v>2.758144</v>
      </c>
      <c r="G8" s="34">
        <v>1.09011</v>
      </c>
    </row>
    <row r="9" spans="1:7" ht="12">
      <c r="A9" s="19" t="s">
        <v>17</v>
      </c>
      <c r="B9" s="28">
        <v>-0.3344431</v>
      </c>
      <c r="C9" s="12">
        <v>-0.4972703</v>
      </c>
      <c r="D9" s="12">
        <v>-0.2401407</v>
      </c>
      <c r="E9" s="12">
        <v>0.3238896</v>
      </c>
      <c r="F9" s="24">
        <v>-1.357916</v>
      </c>
      <c r="G9" s="34">
        <v>-0.3285493</v>
      </c>
    </row>
    <row r="10" spans="1:7" ht="12">
      <c r="A10" s="19" t="s">
        <v>18</v>
      </c>
      <c r="B10" s="48">
        <v>0.6167506</v>
      </c>
      <c r="C10" s="49">
        <v>-0.6152622</v>
      </c>
      <c r="D10" s="49">
        <v>0.7009041</v>
      </c>
      <c r="E10" s="49">
        <v>-2.045888</v>
      </c>
      <c r="F10" s="50">
        <v>-2.500372</v>
      </c>
      <c r="G10" s="34">
        <v>-0.7176141</v>
      </c>
    </row>
    <row r="11" spans="1:7" ht="12">
      <c r="A11" s="20" t="s">
        <v>19</v>
      </c>
      <c r="B11" s="52">
        <v>-0.4345717</v>
      </c>
      <c r="C11" s="53">
        <v>-4.295951</v>
      </c>
      <c r="D11" s="53">
        <v>-2.716392</v>
      </c>
      <c r="E11" s="53">
        <v>-5.687865</v>
      </c>
      <c r="F11" s="54">
        <v>9.742303</v>
      </c>
      <c r="G11" s="51">
        <v>-1.822565</v>
      </c>
    </row>
    <row r="12" spans="1:7" ht="12">
      <c r="A12" s="19" t="s">
        <v>20</v>
      </c>
      <c r="B12" s="28">
        <v>-0.443755</v>
      </c>
      <c r="C12" s="12">
        <v>-0.4928985</v>
      </c>
      <c r="D12" s="12">
        <v>-0.1083896</v>
      </c>
      <c r="E12" s="12">
        <v>-0.6979917</v>
      </c>
      <c r="F12" s="24">
        <v>-1.274458</v>
      </c>
      <c r="G12" s="55">
        <v>-0.5470856</v>
      </c>
    </row>
    <row r="13" spans="1:7" ht="12">
      <c r="A13" s="19" t="s">
        <v>21</v>
      </c>
      <c r="B13" s="28">
        <v>0.09630457</v>
      </c>
      <c r="C13" s="12">
        <v>-0.0129814</v>
      </c>
      <c r="D13" s="12">
        <v>-0.006133665</v>
      </c>
      <c r="E13" s="12">
        <v>0.05105307</v>
      </c>
      <c r="F13" s="24">
        <v>-0.1785123</v>
      </c>
      <c r="G13" s="34">
        <v>-0.002177719</v>
      </c>
    </row>
    <row r="14" spans="1:7" ht="12">
      <c r="A14" s="19" t="s">
        <v>22</v>
      </c>
      <c r="B14" s="28">
        <v>0.1888465</v>
      </c>
      <c r="C14" s="12">
        <v>0.1967708</v>
      </c>
      <c r="D14" s="12">
        <v>-0.04950844</v>
      </c>
      <c r="E14" s="12">
        <v>0.3622109</v>
      </c>
      <c r="F14" s="24">
        <v>0.1533021</v>
      </c>
      <c r="G14" s="34">
        <v>0.1705333</v>
      </c>
    </row>
    <row r="15" spans="1:7" ht="12">
      <c r="A15" s="20" t="s">
        <v>23</v>
      </c>
      <c r="B15" s="30">
        <v>0.1512656</v>
      </c>
      <c r="C15" s="14">
        <v>0.5514445</v>
      </c>
      <c r="D15" s="14">
        <v>0.6248685</v>
      </c>
      <c r="E15" s="14">
        <v>0.8114483</v>
      </c>
      <c r="F15" s="26">
        <v>0.0892684</v>
      </c>
      <c r="G15" s="36">
        <v>0.5124386</v>
      </c>
    </row>
    <row r="16" spans="1:7" ht="12">
      <c r="A16" s="19" t="s">
        <v>24</v>
      </c>
      <c r="B16" s="28">
        <v>-0.06906274</v>
      </c>
      <c r="C16" s="12">
        <v>-0.06728619</v>
      </c>
      <c r="D16" s="12">
        <v>-0.0517816</v>
      </c>
      <c r="E16" s="12">
        <v>0.06791862</v>
      </c>
      <c r="F16" s="24">
        <v>-0.06752361</v>
      </c>
      <c r="G16" s="34">
        <v>-0.03123197</v>
      </c>
    </row>
    <row r="17" spans="1:7" ht="12">
      <c r="A17" s="19" t="s">
        <v>25</v>
      </c>
      <c r="B17" s="28">
        <v>-0.01853168</v>
      </c>
      <c r="C17" s="12">
        <v>-0.01025355</v>
      </c>
      <c r="D17" s="12">
        <v>-0.02211824</v>
      </c>
      <c r="E17" s="12">
        <v>-0.03348937</v>
      </c>
      <c r="F17" s="24">
        <v>-0.01512828</v>
      </c>
      <c r="G17" s="34">
        <v>-0.02055513</v>
      </c>
    </row>
    <row r="18" spans="1:7" ht="12">
      <c r="A18" s="19" t="s">
        <v>26</v>
      </c>
      <c r="B18" s="28">
        <v>0.07554556</v>
      </c>
      <c r="C18" s="12">
        <v>-0.01681</v>
      </c>
      <c r="D18" s="12">
        <v>0.08195583</v>
      </c>
      <c r="E18" s="12">
        <v>-0.06536442</v>
      </c>
      <c r="F18" s="24">
        <v>0.0336746</v>
      </c>
      <c r="G18" s="34">
        <v>0.01528596</v>
      </c>
    </row>
    <row r="19" spans="1:7" ht="12">
      <c r="A19" s="20" t="s">
        <v>27</v>
      </c>
      <c r="B19" s="30">
        <v>-0.2523658</v>
      </c>
      <c r="C19" s="14">
        <v>-0.2600136</v>
      </c>
      <c r="D19" s="14">
        <v>-0.2681459</v>
      </c>
      <c r="E19" s="14">
        <v>-0.279474</v>
      </c>
      <c r="F19" s="26">
        <v>-0.1827679</v>
      </c>
      <c r="G19" s="36">
        <v>-0.2552566</v>
      </c>
    </row>
    <row r="20" spans="1:7" ht="12.75" thickBot="1">
      <c r="A20" s="43" t="s">
        <v>28</v>
      </c>
      <c r="B20" s="44">
        <v>-0.004036461</v>
      </c>
      <c r="C20" s="45">
        <v>0.003113649</v>
      </c>
      <c r="D20" s="45">
        <v>-0.001103664</v>
      </c>
      <c r="E20" s="45">
        <v>-0.00551978</v>
      </c>
      <c r="F20" s="46">
        <v>-0.004345757</v>
      </c>
      <c r="G20" s="47">
        <v>-0.002009242</v>
      </c>
    </row>
    <row r="21" spans="1:7" ht="12.75" thickTop="1">
      <c r="A21" s="6" t="s">
        <v>29</v>
      </c>
      <c r="B21" s="38">
        <v>-106.789</v>
      </c>
      <c r="C21" s="39">
        <v>36.71641</v>
      </c>
      <c r="D21" s="39">
        <v>-28.29478</v>
      </c>
      <c r="E21" s="39">
        <v>60.80893</v>
      </c>
      <c r="F21" s="40">
        <v>-9.671961</v>
      </c>
      <c r="G21" s="42">
        <v>0.003937067</v>
      </c>
    </row>
    <row r="22" spans="1:7" ht="12">
      <c r="A22" s="19" t="s">
        <v>30</v>
      </c>
      <c r="B22" s="28">
        <v>15.96675</v>
      </c>
      <c r="C22" s="12">
        <v>-20.87493</v>
      </c>
      <c r="D22" s="12">
        <v>-6.451686</v>
      </c>
      <c r="E22" s="12">
        <v>24.38221</v>
      </c>
      <c r="F22" s="24">
        <v>-10.9354</v>
      </c>
      <c r="G22" s="35">
        <v>0</v>
      </c>
    </row>
    <row r="23" spans="1:7" ht="12">
      <c r="A23" s="19" t="s">
        <v>31</v>
      </c>
      <c r="B23" s="28">
        <v>-1.424681</v>
      </c>
      <c r="C23" s="12">
        <v>-2.490567</v>
      </c>
      <c r="D23" s="12">
        <v>-1.744011</v>
      </c>
      <c r="E23" s="12">
        <v>-0.6407981</v>
      </c>
      <c r="F23" s="24">
        <v>8.979198</v>
      </c>
      <c r="G23" s="34">
        <v>-0.1814555</v>
      </c>
    </row>
    <row r="24" spans="1:7" ht="12">
      <c r="A24" s="19" t="s">
        <v>32</v>
      </c>
      <c r="B24" s="28">
        <v>5.072666</v>
      </c>
      <c r="C24" s="12">
        <v>3.962116</v>
      </c>
      <c r="D24" s="12">
        <v>2.828076</v>
      </c>
      <c r="E24" s="12">
        <v>1.651904</v>
      </c>
      <c r="F24" s="24">
        <v>3.226441</v>
      </c>
      <c r="G24" s="34">
        <v>3.194379</v>
      </c>
    </row>
    <row r="25" spans="1:7" ht="12">
      <c r="A25" s="19" t="s">
        <v>33</v>
      </c>
      <c r="B25" s="28">
        <v>-0.5556386</v>
      </c>
      <c r="C25" s="12">
        <v>-0.6458171</v>
      </c>
      <c r="D25" s="12">
        <v>-0.6843464</v>
      </c>
      <c r="E25" s="12">
        <v>0.03703925</v>
      </c>
      <c r="F25" s="24">
        <v>-1.52821</v>
      </c>
      <c r="G25" s="34">
        <v>-0.5949862</v>
      </c>
    </row>
    <row r="26" spans="1:7" ht="12">
      <c r="A26" s="20" t="s">
        <v>34</v>
      </c>
      <c r="B26" s="30">
        <v>0.2327288</v>
      </c>
      <c r="C26" s="14">
        <v>0.4545719</v>
      </c>
      <c r="D26" s="14">
        <v>0.8566167</v>
      </c>
      <c r="E26" s="14">
        <v>0.9285167</v>
      </c>
      <c r="F26" s="26">
        <v>1.981152</v>
      </c>
      <c r="G26" s="36">
        <v>0.8372031</v>
      </c>
    </row>
    <row r="27" spans="1:7" ht="12">
      <c r="A27" s="19" t="s">
        <v>35</v>
      </c>
      <c r="B27" s="28">
        <v>-0.2855784</v>
      </c>
      <c r="C27" s="12">
        <v>-0.2323609</v>
      </c>
      <c r="D27" s="12">
        <v>0.1003365</v>
      </c>
      <c r="E27" s="12">
        <v>-0.1440943</v>
      </c>
      <c r="F27" s="24">
        <v>0.2011742</v>
      </c>
      <c r="G27" s="34">
        <v>-0.08092683</v>
      </c>
    </row>
    <row r="28" spans="1:7" ht="12">
      <c r="A28" s="19" t="s">
        <v>36</v>
      </c>
      <c r="B28" s="28">
        <v>0.5028733</v>
      </c>
      <c r="C28" s="12">
        <v>0.2267293</v>
      </c>
      <c r="D28" s="12">
        <v>0.1972191</v>
      </c>
      <c r="E28" s="12">
        <v>0.2374511</v>
      </c>
      <c r="F28" s="24">
        <v>-0.02863016</v>
      </c>
      <c r="G28" s="34">
        <v>0.2280193</v>
      </c>
    </row>
    <row r="29" spans="1:7" ht="12">
      <c r="A29" s="19" t="s">
        <v>37</v>
      </c>
      <c r="B29" s="28">
        <v>-0.09972766</v>
      </c>
      <c r="C29" s="12">
        <v>-0.1128863</v>
      </c>
      <c r="D29" s="12">
        <v>-0.208541</v>
      </c>
      <c r="E29" s="12">
        <v>0.07733666</v>
      </c>
      <c r="F29" s="24">
        <v>0.02496186</v>
      </c>
      <c r="G29" s="34">
        <v>-0.06972105</v>
      </c>
    </row>
    <row r="30" spans="1:7" ht="12">
      <c r="A30" s="20" t="s">
        <v>38</v>
      </c>
      <c r="B30" s="30">
        <v>0.1269938</v>
      </c>
      <c r="C30" s="14">
        <v>0.06285598</v>
      </c>
      <c r="D30" s="14">
        <v>0.1879342</v>
      </c>
      <c r="E30" s="14">
        <v>0.1479879</v>
      </c>
      <c r="F30" s="26">
        <v>0.2714375</v>
      </c>
      <c r="G30" s="36">
        <v>0.1504935</v>
      </c>
    </row>
    <row r="31" spans="1:7" ht="12">
      <c r="A31" s="19" t="s">
        <v>39</v>
      </c>
      <c r="B31" s="28">
        <v>-0.02425388</v>
      </c>
      <c r="C31" s="12">
        <v>-0.02845807</v>
      </c>
      <c r="D31" s="12">
        <v>-0.02686672</v>
      </c>
      <c r="E31" s="12">
        <v>0.03409467</v>
      </c>
      <c r="F31" s="24">
        <v>-0.006874</v>
      </c>
      <c r="G31" s="34">
        <v>-0.009497855</v>
      </c>
    </row>
    <row r="32" spans="1:7" ht="12">
      <c r="A32" s="19" t="s">
        <v>40</v>
      </c>
      <c r="B32" s="28">
        <v>0.02605133</v>
      </c>
      <c r="C32" s="12">
        <v>-0.007071715</v>
      </c>
      <c r="D32" s="12">
        <v>0.0334778</v>
      </c>
      <c r="E32" s="12">
        <v>-0.002737929</v>
      </c>
      <c r="F32" s="24">
        <v>-0.02529962</v>
      </c>
      <c r="G32" s="34">
        <v>0.006072434</v>
      </c>
    </row>
    <row r="33" spans="1:7" ht="12">
      <c r="A33" s="19" t="s">
        <v>41</v>
      </c>
      <c r="B33" s="28">
        <v>0.09493833</v>
      </c>
      <c r="C33" s="12">
        <v>0.05350512</v>
      </c>
      <c r="D33" s="12">
        <v>0.0717505</v>
      </c>
      <c r="E33" s="12">
        <v>0.0571478</v>
      </c>
      <c r="F33" s="24">
        <v>0.0186634</v>
      </c>
      <c r="G33" s="34">
        <v>0.06010125</v>
      </c>
    </row>
    <row r="34" spans="1:7" ht="12">
      <c r="A34" s="20" t="s">
        <v>42</v>
      </c>
      <c r="B34" s="30">
        <v>0.01181998</v>
      </c>
      <c r="C34" s="14">
        <v>0.01267891</v>
      </c>
      <c r="D34" s="14">
        <v>0.02114588</v>
      </c>
      <c r="E34" s="14">
        <v>0.01115679</v>
      </c>
      <c r="F34" s="26">
        <v>-0.01676505</v>
      </c>
      <c r="G34" s="36">
        <v>0.01032361</v>
      </c>
    </row>
    <row r="35" spans="1:7" ht="12.75" thickBot="1">
      <c r="A35" s="21" t="s">
        <v>43</v>
      </c>
      <c r="B35" s="31">
        <v>0.003507842</v>
      </c>
      <c r="C35" s="15">
        <v>0.000718594</v>
      </c>
      <c r="D35" s="15">
        <v>-0.0009881925</v>
      </c>
      <c r="E35" s="15">
        <v>0.005097349</v>
      </c>
      <c r="F35" s="27">
        <v>0.003422326</v>
      </c>
      <c r="G35" s="37">
        <v>0.002127952</v>
      </c>
    </row>
    <row r="36" spans="1:7" ht="12">
      <c r="A36" s="4" t="s">
        <v>44</v>
      </c>
      <c r="B36" s="3">
        <v>20.91675</v>
      </c>
      <c r="C36" s="3">
        <v>20.9137</v>
      </c>
      <c r="D36" s="3">
        <v>20.9198</v>
      </c>
      <c r="E36" s="3">
        <v>20.91675</v>
      </c>
      <c r="F36" s="3">
        <v>20.9198</v>
      </c>
      <c r="G36" s="3"/>
    </row>
    <row r="37" spans="1:6" ht="12">
      <c r="A37" s="4" t="s">
        <v>45</v>
      </c>
      <c r="B37" s="2">
        <v>0.3712972</v>
      </c>
      <c r="C37" s="2">
        <v>0.3499349</v>
      </c>
      <c r="D37" s="2">
        <v>0.3173828</v>
      </c>
      <c r="E37" s="2">
        <v>0.2985636</v>
      </c>
      <c r="F37" s="2">
        <v>0.281779</v>
      </c>
    </row>
    <row r="38" spans="1:7" ht="12">
      <c r="A38" s="4" t="s">
        <v>54</v>
      </c>
      <c r="B38" s="2">
        <v>0.0002106147</v>
      </c>
      <c r="C38" s="2">
        <v>-0.0002892355</v>
      </c>
      <c r="D38" s="2">
        <v>0.0002588112</v>
      </c>
      <c r="E38" s="2">
        <v>-0.0002626704</v>
      </c>
      <c r="F38" s="2">
        <v>0.0003027972</v>
      </c>
      <c r="G38" s="2">
        <v>6.611519E-05</v>
      </c>
    </row>
    <row r="39" spans="1:7" ht="12.75" thickBot="1">
      <c r="A39" s="4" t="s">
        <v>55</v>
      </c>
      <c r="B39" s="2">
        <v>0.000181205</v>
      </c>
      <c r="C39" s="2">
        <v>-6.302167E-05</v>
      </c>
      <c r="D39" s="2">
        <v>4.82681E-05</v>
      </c>
      <c r="E39" s="2">
        <v>-0.0001027347</v>
      </c>
      <c r="F39" s="2">
        <v>1.677345E-05</v>
      </c>
      <c r="G39" s="2">
        <v>0.0005172397</v>
      </c>
    </row>
    <row r="40" spans="2:7" ht="12.75" thickBot="1">
      <c r="B40" s="7" t="s">
        <v>46</v>
      </c>
      <c r="C40" s="17">
        <v>-0.003783</v>
      </c>
      <c r="D40" s="16" t="s">
        <v>47</v>
      </c>
      <c r="E40" s="17">
        <v>3.114567</v>
      </c>
      <c r="F40" s="16" t="s">
        <v>48</v>
      </c>
      <c r="G40" s="56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0.003782</v>
      </c>
      <c r="D4">
        <v>0.003777</v>
      </c>
      <c r="E4">
        <v>0.003791</v>
      </c>
      <c r="F4">
        <v>0.002096</v>
      </c>
      <c r="G4">
        <v>0.011784</v>
      </c>
    </row>
    <row r="5" spans="1:7" ht="12.75">
      <c r="A5" t="s">
        <v>13</v>
      </c>
      <c r="B5">
        <v>0.798337</v>
      </c>
      <c r="C5">
        <v>-1.043745</v>
      </c>
      <c r="D5">
        <v>-0.322584</v>
      </c>
      <c r="E5">
        <v>1.219108</v>
      </c>
      <c r="F5">
        <v>-0.54677</v>
      </c>
      <c r="G5">
        <v>7.633857</v>
      </c>
    </row>
    <row r="6" spans="1:7" ht="12.75">
      <c r="A6" t="s">
        <v>14</v>
      </c>
      <c r="B6" s="57">
        <v>-123.7208</v>
      </c>
      <c r="C6" s="57">
        <v>170.2159</v>
      </c>
      <c r="D6" s="57">
        <v>-152.2602</v>
      </c>
      <c r="E6" s="57">
        <v>154.3646</v>
      </c>
      <c r="F6" s="57">
        <v>-178.1268</v>
      </c>
      <c r="G6" s="57">
        <v>-0.001871177</v>
      </c>
    </row>
    <row r="7" spans="1:7" ht="12.75">
      <c r="A7" t="s">
        <v>15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16</v>
      </c>
      <c r="B8" s="57">
        <v>0.4275406</v>
      </c>
      <c r="C8" s="57">
        <v>-1.456031</v>
      </c>
      <c r="D8" s="57">
        <v>-2.962204</v>
      </c>
      <c r="E8" s="57">
        <v>7.142952</v>
      </c>
      <c r="F8" s="57">
        <v>2.758144</v>
      </c>
      <c r="G8" s="57">
        <v>1.09011</v>
      </c>
    </row>
    <row r="9" spans="1:7" ht="12.75">
      <c r="A9" t="s">
        <v>17</v>
      </c>
      <c r="B9" s="57">
        <v>-0.3344431</v>
      </c>
      <c r="C9" s="57">
        <v>-0.4972703</v>
      </c>
      <c r="D9" s="57">
        <v>-0.2401407</v>
      </c>
      <c r="E9" s="57">
        <v>0.3238896</v>
      </c>
      <c r="F9" s="57">
        <v>-1.357916</v>
      </c>
      <c r="G9" s="57">
        <v>-0.3285493</v>
      </c>
    </row>
    <row r="10" spans="1:7" ht="12.75">
      <c r="A10" t="s">
        <v>18</v>
      </c>
      <c r="B10" s="57">
        <v>0.6167506</v>
      </c>
      <c r="C10" s="57">
        <v>-0.6152622</v>
      </c>
      <c r="D10" s="57">
        <v>0.7009041</v>
      </c>
      <c r="E10" s="57">
        <v>-2.045888</v>
      </c>
      <c r="F10" s="57">
        <v>-2.500372</v>
      </c>
      <c r="G10" s="57">
        <v>-0.7176141</v>
      </c>
    </row>
    <row r="11" spans="1:7" ht="12.75">
      <c r="A11" t="s">
        <v>19</v>
      </c>
      <c r="B11" s="57">
        <v>-0.4345717</v>
      </c>
      <c r="C11" s="57">
        <v>-4.295951</v>
      </c>
      <c r="D11" s="57">
        <v>-2.716392</v>
      </c>
      <c r="E11" s="57">
        <v>-5.687865</v>
      </c>
      <c r="F11" s="57">
        <v>9.742303</v>
      </c>
      <c r="G11" s="57">
        <v>-1.822565</v>
      </c>
    </row>
    <row r="12" spans="1:7" ht="12.75">
      <c r="A12" t="s">
        <v>20</v>
      </c>
      <c r="B12" s="57">
        <v>-0.443755</v>
      </c>
      <c r="C12" s="57">
        <v>-0.4928985</v>
      </c>
      <c r="D12" s="57">
        <v>-0.1083896</v>
      </c>
      <c r="E12" s="57">
        <v>-0.6979917</v>
      </c>
      <c r="F12" s="57">
        <v>-1.274458</v>
      </c>
      <c r="G12" s="57">
        <v>-0.5470856</v>
      </c>
    </row>
    <row r="13" spans="1:7" ht="12.75">
      <c r="A13" t="s">
        <v>21</v>
      </c>
      <c r="B13" s="57">
        <v>0.09630457</v>
      </c>
      <c r="C13" s="57">
        <v>-0.0129814</v>
      </c>
      <c r="D13" s="57">
        <v>-0.006133665</v>
      </c>
      <c r="E13" s="57">
        <v>0.05105307</v>
      </c>
      <c r="F13" s="57">
        <v>-0.1785123</v>
      </c>
      <c r="G13" s="57">
        <v>-0.002177719</v>
      </c>
    </row>
    <row r="14" spans="1:7" ht="12.75">
      <c r="A14" t="s">
        <v>22</v>
      </c>
      <c r="B14" s="57">
        <v>0.1888465</v>
      </c>
      <c r="C14" s="57">
        <v>0.1967708</v>
      </c>
      <c r="D14" s="57">
        <v>-0.04950844</v>
      </c>
      <c r="E14" s="57">
        <v>0.3622109</v>
      </c>
      <c r="F14" s="57">
        <v>0.1533021</v>
      </c>
      <c r="G14" s="57">
        <v>0.1705333</v>
      </c>
    </row>
    <row r="15" spans="1:7" ht="12.75">
      <c r="A15" t="s">
        <v>23</v>
      </c>
      <c r="B15" s="57">
        <v>0.1512656</v>
      </c>
      <c r="C15" s="57">
        <v>0.5514445</v>
      </c>
      <c r="D15" s="57">
        <v>0.6248685</v>
      </c>
      <c r="E15" s="57">
        <v>0.8114483</v>
      </c>
      <c r="F15" s="57">
        <v>0.0892684</v>
      </c>
      <c r="G15" s="57">
        <v>0.5124386</v>
      </c>
    </row>
    <row r="16" spans="1:7" ht="12.75">
      <c r="A16" t="s">
        <v>24</v>
      </c>
      <c r="B16" s="57">
        <v>-0.06906274</v>
      </c>
      <c r="C16" s="57">
        <v>-0.06728619</v>
      </c>
      <c r="D16" s="57">
        <v>-0.0517816</v>
      </c>
      <c r="E16" s="57">
        <v>0.06791862</v>
      </c>
      <c r="F16" s="57">
        <v>-0.06752361</v>
      </c>
      <c r="G16" s="57">
        <v>-0.03123197</v>
      </c>
    </row>
    <row r="17" spans="1:7" ht="12.75">
      <c r="A17" t="s">
        <v>25</v>
      </c>
      <c r="B17" s="57">
        <v>-0.01853168</v>
      </c>
      <c r="C17" s="57">
        <v>-0.01025355</v>
      </c>
      <c r="D17" s="57">
        <v>-0.02211824</v>
      </c>
      <c r="E17" s="57">
        <v>-0.03348937</v>
      </c>
      <c r="F17" s="57">
        <v>-0.01512828</v>
      </c>
      <c r="G17" s="57">
        <v>-0.02055513</v>
      </c>
    </row>
    <row r="18" spans="1:7" ht="12.75">
      <c r="A18" t="s">
        <v>26</v>
      </c>
      <c r="B18" s="57">
        <v>0.07554556</v>
      </c>
      <c r="C18" s="57">
        <v>-0.01681</v>
      </c>
      <c r="D18" s="57">
        <v>0.08195583</v>
      </c>
      <c r="E18" s="57">
        <v>-0.06536442</v>
      </c>
      <c r="F18" s="57">
        <v>0.0336746</v>
      </c>
      <c r="G18" s="57">
        <v>0.01528596</v>
      </c>
    </row>
    <row r="19" spans="1:7" ht="12.75">
      <c r="A19" t="s">
        <v>27</v>
      </c>
      <c r="B19" s="57">
        <v>-0.2523658</v>
      </c>
      <c r="C19" s="57">
        <v>-0.2600136</v>
      </c>
      <c r="D19" s="57">
        <v>-0.2681459</v>
      </c>
      <c r="E19" s="57">
        <v>-0.279474</v>
      </c>
      <c r="F19" s="57">
        <v>-0.1827679</v>
      </c>
      <c r="G19" s="57">
        <v>-0.2552566</v>
      </c>
    </row>
    <row r="20" spans="1:7" ht="12.75">
      <c r="A20" t="s">
        <v>28</v>
      </c>
      <c r="B20" s="57">
        <v>-0.004036461</v>
      </c>
      <c r="C20" s="57">
        <v>0.003113649</v>
      </c>
      <c r="D20" s="57">
        <v>-0.001103664</v>
      </c>
      <c r="E20" s="57">
        <v>-0.00551978</v>
      </c>
      <c r="F20" s="57">
        <v>-0.004345757</v>
      </c>
      <c r="G20" s="57">
        <v>-0.002009242</v>
      </c>
    </row>
    <row r="21" spans="1:7" ht="12.75">
      <c r="A21" t="s">
        <v>29</v>
      </c>
      <c r="B21" s="57">
        <v>-106.789</v>
      </c>
      <c r="C21" s="57">
        <v>36.71641</v>
      </c>
      <c r="D21" s="57">
        <v>-28.29478</v>
      </c>
      <c r="E21" s="57">
        <v>60.80893</v>
      </c>
      <c r="F21" s="57">
        <v>-9.671961</v>
      </c>
      <c r="G21" s="57">
        <v>0.003937067</v>
      </c>
    </row>
    <row r="22" spans="1:7" ht="12.75">
      <c r="A22" t="s">
        <v>30</v>
      </c>
      <c r="B22" s="57">
        <v>15.96675</v>
      </c>
      <c r="C22" s="57">
        <v>-20.87493</v>
      </c>
      <c r="D22" s="57">
        <v>-6.451686</v>
      </c>
      <c r="E22" s="57">
        <v>24.38221</v>
      </c>
      <c r="F22" s="57">
        <v>-10.9354</v>
      </c>
      <c r="G22" s="57">
        <v>0</v>
      </c>
    </row>
    <row r="23" spans="1:7" ht="12.75">
      <c r="A23" t="s">
        <v>31</v>
      </c>
      <c r="B23" s="57">
        <v>-1.424681</v>
      </c>
      <c r="C23" s="57">
        <v>-2.490567</v>
      </c>
      <c r="D23" s="57">
        <v>-1.744011</v>
      </c>
      <c r="E23" s="57">
        <v>-0.6407981</v>
      </c>
      <c r="F23" s="57">
        <v>8.979198</v>
      </c>
      <c r="G23" s="57">
        <v>-0.1814555</v>
      </c>
    </row>
    <row r="24" spans="1:7" ht="12.75">
      <c r="A24" t="s">
        <v>32</v>
      </c>
      <c r="B24" s="57">
        <v>5.072666</v>
      </c>
      <c r="C24" s="57">
        <v>3.962116</v>
      </c>
      <c r="D24" s="57">
        <v>2.828076</v>
      </c>
      <c r="E24" s="57">
        <v>1.651904</v>
      </c>
      <c r="F24" s="57">
        <v>3.226441</v>
      </c>
      <c r="G24" s="57">
        <v>3.194379</v>
      </c>
    </row>
    <row r="25" spans="1:7" ht="12.75">
      <c r="A25" t="s">
        <v>33</v>
      </c>
      <c r="B25" s="57">
        <v>-0.5556386</v>
      </c>
      <c r="C25" s="57">
        <v>-0.6458171</v>
      </c>
      <c r="D25" s="57">
        <v>-0.6843464</v>
      </c>
      <c r="E25" s="57">
        <v>0.03703925</v>
      </c>
      <c r="F25" s="57">
        <v>-1.52821</v>
      </c>
      <c r="G25" s="57">
        <v>-0.5949862</v>
      </c>
    </row>
    <row r="26" spans="1:7" ht="12.75">
      <c r="A26" t="s">
        <v>34</v>
      </c>
      <c r="B26" s="57">
        <v>0.2327288</v>
      </c>
      <c r="C26" s="57">
        <v>0.4545719</v>
      </c>
      <c r="D26" s="57">
        <v>0.8566167</v>
      </c>
      <c r="E26" s="57">
        <v>0.9285167</v>
      </c>
      <c r="F26" s="57">
        <v>1.981152</v>
      </c>
      <c r="G26" s="57">
        <v>0.8372031</v>
      </c>
    </row>
    <row r="27" spans="1:7" ht="12.75">
      <c r="A27" t="s">
        <v>35</v>
      </c>
      <c r="B27" s="57">
        <v>-0.2855784</v>
      </c>
      <c r="C27" s="57">
        <v>-0.2323609</v>
      </c>
      <c r="D27" s="57">
        <v>0.1003365</v>
      </c>
      <c r="E27" s="57">
        <v>-0.1440943</v>
      </c>
      <c r="F27" s="57">
        <v>0.2011742</v>
      </c>
      <c r="G27" s="57">
        <v>-0.08092683</v>
      </c>
    </row>
    <row r="28" spans="1:7" ht="12.75">
      <c r="A28" t="s">
        <v>36</v>
      </c>
      <c r="B28" s="57">
        <v>0.5028733</v>
      </c>
      <c r="C28" s="57">
        <v>0.2267293</v>
      </c>
      <c r="D28" s="57">
        <v>0.1972191</v>
      </c>
      <c r="E28" s="57">
        <v>0.2374511</v>
      </c>
      <c r="F28" s="57">
        <v>-0.02863016</v>
      </c>
      <c r="G28" s="57">
        <v>0.2280193</v>
      </c>
    </row>
    <row r="29" spans="1:7" ht="12.75">
      <c r="A29" t="s">
        <v>37</v>
      </c>
      <c r="B29" s="57">
        <v>-0.09972766</v>
      </c>
      <c r="C29" s="57">
        <v>-0.1128863</v>
      </c>
      <c r="D29" s="57">
        <v>-0.208541</v>
      </c>
      <c r="E29" s="57">
        <v>0.07733666</v>
      </c>
      <c r="F29" s="57">
        <v>0.02496186</v>
      </c>
      <c r="G29" s="57">
        <v>-0.06972105</v>
      </c>
    </row>
    <row r="30" spans="1:7" ht="12.75">
      <c r="A30" t="s">
        <v>38</v>
      </c>
      <c r="B30" s="57">
        <v>0.1269938</v>
      </c>
      <c r="C30" s="57">
        <v>0.06285598</v>
      </c>
      <c r="D30" s="57">
        <v>0.1879342</v>
      </c>
      <c r="E30" s="57">
        <v>0.1479879</v>
      </c>
      <c r="F30" s="57">
        <v>0.2714375</v>
      </c>
      <c r="G30" s="57">
        <v>0.1504935</v>
      </c>
    </row>
    <row r="31" spans="1:7" ht="12.75">
      <c r="A31" t="s">
        <v>39</v>
      </c>
      <c r="B31" s="57">
        <v>-0.02425388</v>
      </c>
      <c r="C31" s="57">
        <v>-0.02845807</v>
      </c>
      <c r="D31" s="57">
        <v>-0.02686672</v>
      </c>
      <c r="E31" s="57">
        <v>0.03409467</v>
      </c>
      <c r="F31" s="57">
        <v>-0.006874</v>
      </c>
      <c r="G31" s="57">
        <v>-0.009497855</v>
      </c>
    </row>
    <row r="32" spans="1:7" ht="12.75">
      <c r="A32" t="s">
        <v>40</v>
      </c>
      <c r="B32" s="57">
        <v>0.02605133</v>
      </c>
      <c r="C32" s="57">
        <v>-0.007071715</v>
      </c>
      <c r="D32" s="57">
        <v>0.0334778</v>
      </c>
      <c r="E32" s="57">
        <v>-0.002737929</v>
      </c>
      <c r="F32" s="57">
        <v>-0.02529962</v>
      </c>
      <c r="G32" s="57">
        <v>0.006072434</v>
      </c>
    </row>
    <row r="33" spans="1:7" ht="12.75">
      <c r="A33" t="s">
        <v>41</v>
      </c>
      <c r="B33" s="57">
        <v>0.09493833</v>
      </c>
      <c r="C33" s="57">
        <v>0.05350512</v>
      </c>
      <c r="D33" s="57">
        <v>0.0717505</v>
      </c>
      <c r="E33" s="57">
        <v>0.0571478</v>
      </c>
      <c r="F33" s="57">
        <v>0.0186634</v>
      </c>
      <c r="G33" s="57">
        <v>0.06010125</v>
      </c>
    </row>
    <row r="34" spans="1:7" ht="12.75">
      <c r="A34" t="s">
        <v>42</v>
      </c>
      <c r="B34" s="57">
        <v>0.01181998</v>
      </c>
      <c r="C34" s="57">
        <v>0.01267891</v>
      </c>
      <c r="D34" s="57">
        <v>0.02114588</v>
      </c>
      <c r="E34" s="57">
        <v>0.01115679</v>
      </c>
      <c r="F34" s="57">
        <v>-0.01676505</v>
      </c>
      <c r="G34" s="57">
        <v>0.01032361</v>
      </c>
    </row>
    <row r="35" spans="1:7" ht="12.75">
      <c r="A35" t="s">
        <v>43</v>
      </c>
      <c r="B35" s="57">
        <v>0.003507842</v>
      </c>
      <c r="C35" s="57">
        <v>0.000718594</v>
      </c>
      <c r="D35" s="57">
        <v>-0.0009881925</v>
      </c>
      <c r="E35" s="57">
        <v>0.005097349</v>
      </c>
      <c r="F35" s="57">
        <v>0.003422326</v>
      </c>
      <c r="G35" s="57">
        <v>0.002127952</v>
      </c>
    </row>
    <row r="36" spans="1:6" ht="12.75">
      <c r="A36" t="s">
        <v>44</v>
      </c>
      <c r="B36" s="57">
        <v>20.91675</v>
      </c>
      <c r="C36" s="57">
        <v>20.9137</v>
      </c>
      <c r="D36" s="57">
        <v>20.9198</v>
      </c>
      <c r="E36" s="57">
        <v>20.91675</v>
      </c>
      <c r="F36" s="57">
        <v>20.9198</v>
      </c>
    </row>
    <row r="37" spans="1:6" ht="12.75">
      <c r="A37" t="s">
        <v>45</v>
      </c>
      <c r="B37" s="57">
        <v>0.3712972</v>
      </c>
      <c r="C37" s="57">
        <v>0.3499349</v>
      </c>
      <c r="D37" s="57">
        <v>0.3173828</v>
      </c>
      <c r="E37" s="57">
        <v>0.2985636</v>
      </c>
      <c r="F37" s="57">
        <v>0.281779</v>
      </c>
    </row>
    <row r="38" spans="1:7" ht="12.75">
      <c r="A38" t="s">
        <v>56</v>
      </c>
      <c r="B38" s="57">
        <v>0.0002106147</v>
      </c>
      <c r="C38" s="57">
        <v>-0.0002892355</v>
      </c>
      <c r="D38" s="57">
        <v>0.0002588112</v>
      </c>
      <c r="E38" s="57">
        <v>-0.0002626704</v>
      </c>
      <c r="F38" s="57">
        <v>0.0003027972</v>
      </c>
      <c r="G38" s="57">
        <v>6.611519E-05</v>
      </c>
    </row>
    <row r="39" spans="1:7" ht="12.75">
      <c r="A39" t="s">
        <v>57</v>
      </c>
      <c r="B39" s="57">
        <v>0.000181205</v>
      </c>
      <c r="C39" s="57">
        <v>-6.302167E-05</v>
      </c>
      <c r="D39" s="57">
        <v>4.82681E-05</v>
      </c>
      <c r="E39" s="57">
        <v>-0.0001027347</v>
      </c>
      <c r="F39" s="57">
        <v>1.677345E-05</v>
      </c>
      <c r="G39" s="57">
        <v>0.0005172397</v>
      </c>
    </row>
    <row r="40" spans="2:7" ht="12.75">
      <c r="B40" t="s">
        <v>46</v>
      </c>
      <c r="C40">
        <v>-0.003783</v>
      </c>
      <c r="D40" t="s">
        <v>47</v>
      </c>
      <c r="E40">
        <v>3.114567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0.00021061468552019435</v>
      </c>
      <c r="C50">
        <f>-0.017/(C7*C7+C22*C22)*(C21*C22+C6*C7)</f>
        <v>-0.0002892354726966254</v>
      </c>
      <c r="D50">
        <f>-0.017/(D7*D7+D22*D22)*(D21*D22+D6*D7)</f>
        <v>0.0002588111989356539</v>
      </c>
      <c r="E50">
        <f>-0.017/(E7*E7+E22*E22)*(E21*E22+E6*E7)</f>
        <v>-0.0002626703099827818</v>
      </c>
      <c r="F50">
        <f>-0.017/(F7*F7+F22*F22)*(F21*F22+F6*F7)</f>
        <v>0.0003027972175564903</v>
      </c>
      <c r="G50">
        <f>(B50*B$4+C50*C$4+D50*D$4+E50*E$4+F50*F$4)/SUM(B$4:F$4)</f>
        <v>1.2426514878857479E-08</v>
      </c>
    </row>
    <row r="51" spans="1:7" ht="12.75">
      <c r="A51" t="s">
        <v>60</v>
      </c>
      <c r="B51">
        <f>-0.017/(B7*B7+B22*B22)*(B21*B7-B6*B22)</f>
        <v>0.00018120501679699705</v>
      </c>
      <c r="C51">
        <f>-0.017/(C7*C7+C22*C22)*(C21*C7-C6*C22)</f>
        <v>-6.302167402460591E-05</v>
      </c>
      <c r="D51">
        <f>-0.017/(D7*D7+D22*D22)*(D21*D7-D6*D22)</f>
        <v>4.826810285888163E-05</v>
      </c>
      <c r="E51">
        <f>-0.017/(E7*E7+E22*E22)*(E21*E7-E6*E22)</f>
        <v>-0.00010273473273412348</v>
      </c>
      <c r="F51">
        <f>-0.017/(F7*F7+F22*F22)*(F21*F7-F6*F22)</f>
        <v>1.6773454569286723E-05</v>
      </c>
      <c r="G51">
        <f>(B51*B$4+C51*C$4+D51*D$4+E51*E$4+F51*F$4)/SUM(B$4:F$4)</f>
        <v>3.9672929533439686E-08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10000.040965373359</v>
      </c>
      <c r="C62">
        <f>C7+(2/0.017)*(C8*C50-C23*C51)</f>
        <v>10000.031079542698</v>
      </c>
      <c r="D62">
        <f>D7+(2/0.017)*(D8*D50-D23*D51)</f>
        <v>9999.919709239248</v>
      </c>
      <c r="E62">
        <f>E7+(2/0.017)*(E8*E50-E23*E51)</f>
        <v>9999.771520748522</v>
      </c>
      <c r="F62">
        <f>F7+(2/0.017)*(F8*F50-F23*F51)</f>
        <v>10000.080534842247</v>
      </c>
    </row>
    <row r="63" spans="1:6" ht="12.75">
      <c r="A63" t="s">
        <v>68</v>
      </c>
      <c r="B63">
        <f>B8+(3/0.017)*(B9*B50-B24*B51)</f>
        <v>0.2528998077529786</v>
      </c>
      <c r="C63">
        <f>C8+(3/0.017)*(C9*C50-C24*C51)</f>
        <v>-1.3865849894214999</v>
      </c>
      <c r="D63">
        <f>D8+(3/0.017)*(D9*D50-D24*D51)</f>
        <v>-2.9972611116013494</v>
      </c>
      <c r="E63">
        <f>E8+(3/0.017)*(E9*E50-E24*E51)</f>
        <v>7.1578870119371</v>
      </c>
      <c r="F63">
        <f>F8+(3/0.017)*(F9*F50-F24*F51)</f>
        <v>2.676033691527749</v>
      </c>
    </row>
    <row r="64" spans="1:6" ht="12.75">
      <c r="A64" t="s">
        <v>69</v>
      </c>
      <c r="B64">
        <f>B9+(4/0.017)*(B10*B50-B25*B51)</f>
        <v>-0.280188691644835</v>
      </c>
      <c r="C64">
        <f>C9+(4/0.017)*(C10*C50-C25*C51)</f>
        <v>-0.4649749638838472</v>
      </c>
      <c r="D64">
        <f>D9+(4/0.017)*(D10*D50-D25*D51)</f>
        <v>-0.18968565696794806</v>
      </c>
      <c r="E64">
        <f>E9+(4/0.017)*(E10*E50-E25*E51)</f>
        <v>0.4512306006116414</v>
      </c>
      <c r="F64">
        <f>F9+(4/0.017)*(F10*F50-F25*F51)</f>
        <v>-1.5300271349291357</v>
      </c>
    </row>
    <row r="65" spans="1:6" ht="12.75">
      <c r="A65" t="s">
        <v>70</v>
      </c>
      <c r="B65">
        <f>B10+(5/0.017)*(B11*B50-B26*B51)</f>
        <v>0.5774274211633468</v>
      </c>
      <c r="C65">
        <f>C10+(5/0.017)*(C11*C50-C26*C51)</f>
        <v>-0.24138299403850405</v>
      </c>
      <c r="D65">
        <f>D10+(5/0.017)*(D11*D50-D26*D51)</f>
        <v>0.4819688255042781</v>
      </c>
      <c r="E65">
        <f>E10+(5/0.017)*(E11*E50-E26*E51)</f>
        <v>-1.5784103006753278</v>
      </c>
      <c r="F65">
        <f>F10+(5/0.017)*(F11*F50-F26*F51)</f>
        <v>-1.6425156829631187</v>
      </c>
    </row>
    <row r="66" spans="1:6" ht="12.75">
      <c r="A66" t="s">
        <v>71</v>
      </c>
      <c r="B66">
        <f>B11+(6/0.017)*(B12*B50-B27*B51)</f>
        <v>-0.44929396388381915</v>
      </c>
      <c r="C66">
        <f>C11+(6/0.017)*(C12*C50-C27*C51)</f>
        <v>-4.250802779620084</v>
      </c>
      <c r="D66">
        <f>D11+(6/0.017)*(D12*D50-D27*D51)</f>
        <v>-2.728002174646114</v>
      </c>
      <c r="E66">
        <f>E11+(6/0.017)*(E12*E50-E27*E51)</f>
        <v>-5.62838092700986</v>
      </c>
      <c r="F66">
        <f>F11+(6/0.017)*(F12*F50-F27*F51)</f>
        <v>9.604911215554063</v>
      </c>
    </row>
    <row r="67" spans="1:6" ht="12.75">
      <c r="A67" t="s">
        <v>72</v>
      </c>
      <c r="B67">
        <f>B12+(7/0.017)*(B13*B50-B28*B51)</f>
        <v>-0.4729244150788163</v>
      </c>
      <c r="C67">
        <f>C12+(7/0.017)*(C13*C50-C28*C51)</f>
        <v>-0.48546880648165663</v>
      </c>
      <c r="D67">
        <f>D12+(7/0.017)*(D13*D50-D28*D51)</f>
        <v>-0.11296301005761118</v>
      </c>
      <c r="E67">
        <f>E12+(7/0.017)*(E13*E50-E28*E51)</f>
        <v>-0.693468732528579</v>
      </c>
      <c r="F67">
        <f>F12+(7/0.017)*(F13*F50-F28*F51)</f>
        <v>-1.2965173886682804</v>
      </c>
    </row>
    <row r="68" spans="1:6" ht="12.75">
      <c r="A68" t="s">
        <v>73</v>
      </c>
      <c r="B68">
        <f>B13+(8/0.017)*(B14*B50-B29*B51)</f>
        <v>0.12352574577153627</v>
      </c>
      <c r="C68">
        <f>C13+(8/0.017)*(C14*C50-C29*C51)</f>
        <v>-0.043111931271217416</v>
      </c>
      <c r="D68">
        <f>D13+(8/0.017)*(D14*D50-D29*D51)</f>
        <v>-0.007426587482606988</v>
      </c>
      <c r="E68">
        <f>E13+(8/0.017)*(E14*E50-E29*E51)</f>
        <v>0.010019240218121131</v>
      </c>
      <c r="F68">
        <f>F13+(8/0.017)*(F14*F50-F29*F51)</f>
        <v>-0.15686488696428616</v>
      </c>
    </row>
    <row r="69" spans="1:6" ht="12.75">
      <c r="A69" t="s">
        <v>74</v>
      </c>
      <c r="B69">
        <f>B14+(9/0.017)*(B15*B50-B30*B51)</f>
        <v>0.19353012282395185</v>
      </c>
      <c r="C69">
        <f>C14+(9/0.017)*(C15*C50-C30*C51)</f>
        <v>0.11442820036043683</v>
      </c>
      <c r="D69">
        <f>D14+(9/0.017)*(D15*D50-D30*D51)</f>
        <v>0.03130718619367047</v>
      </c>
      <c r="E69">
        <f>E14+(9/0.017)*(E15*E50-E30*E51)</f>
        <v>0.2574191992779674</v>
      </c>
      <c r="F69">
        <f>F14+(9/0.017)*(F15*F50-F30*F51)</f>
        <v>0.16520183570880126</v>
      </c>
    </row>
    <row r="70" spans="1:6" ht="12.75">
      <c r="A70" t="s">
        <v>75</v>
      </c>
      <c r="B70">
        <f>B15+(10/0.017)*(B16*B50-B31*B51)</f>
        <v>0.14529459850972318</v>
      </c>
      <c r="C70">
        <f>C15+(10/0.017)*(C16*C50-C31*C51)</f>
        <v>0.5618374869174679</v>
      </c>
      <c r="D70">
        <f>D15+(10/0.017)*(D16*D50-D31*D51)</f>
        <v>0.6177479986033143</v>
      </c>
      <c r="E70">
        <f>E15+(10/0.017)*(E16*E50-E31*E51)</f>
        <v>0.8030144775535915</v>
      </c>
      <c r="F70">
        <f>F15+(10/0.017)*(F16*F50-F31*F51)</f>
        <v>0.07730918794078805</v>
      </c>
    </row>
    <row r="71" spans="1:6" ht="12.75">
      <c r="A71" t="s">
        <v>76</v>
      </c>
      <c r="B71">
        <f>B16+(11/0.017)*(B17*B50-B32*B51)</f>
        <v>-0.07464276541773793</v>
      </c>
      <c r="C71">
        <f>C16+(11/0.017)*(C17*C50-C32*C51)</f>
        <v>-0.0656555894294718</v>
      </c>
      <c r="D71">
        <f>D16+(11/0.017)*(D17*D50-D32*D51)</f>
        <v>-0.056531243480764215</v>
      </c>
      <c r="E71">
        <f>E16+(11/0.017)*(E17*E50-E32*E51)</f>
        <v>0.07342857357321463</v>
      </c>
      <c r="F71">
        <f>F16+(11/0.017)*(F17*F50-F32*F51)</f>
        <v>-0.07021307057064577</v>
      </c>
    </row>
    <row r="72" spans="1:6" ht="12.75">
      <c r="A72" t="s">
        <v>77</v>
      </c>
      <c r="B72">
        <f>B17+(12/0.017)*(B18*B50-B33*B51)</f>
        <v>-0.01944388987328132</v>
      </c>
      <c r="C72">
        <f>C17+(12/0.017)*(C18*C50-C33*C51)</f>
        <v>-0.00444129315718751</v>
      </c>
      <c r="D72">
        <f>D17+(12/0.017)*(D18*D50-D33*D51)</f>
        <v>-0.009590362747371453</v>
      </c>
      <c r="E72">
        <f>E17+(12/0.017)*(E18*E50-E33*E51)</f>
        <v>-0.017225588995820315</v>
      </c>
      <c r="F72">
        <f>F17+(12/0.017)*(F18*F50-F33*F51)</f>
        <v>-0.008151673771539273</v>
      </c>
    </row>
    <row r="73" spans="1:6" ht="12.75">
      <c r="A73" t="s">
        <v>78</v>
      </c>
      <c r="B73">
        <f>B18+(13/0.017)*(B19*B50-B34*B51)</f>
        <v>0.03326207867015285</v>
      </c>
      <c r="C73">
        <f>C18+(13/0.017)*(C19*C50-C34*C51)</f>
        <v>0.04131086083972127</v>
      </c>
      <c r="D73">
        <f>D18+(13/0.017)*(D19*D50-D34*D51)</f>
        <v>0.028105369180335307</v>
      </c>
      <c r="E73">
        <f>E18+(13/0.017)*(E19*E50-E34*E51)</f>
        <v>-0.008351228431627479</v>
      </c>
      <c r="F73">
        <f>F18+(13/0.017)*(F19*F50-F34*F51)</f>
        <v>-0.008430414650794617</v>
      </c>
    </row>
    <row r="74" spans="1:6" ht="12.75">
      <c r="A74" t="s">
        <v>79</v>
      </c>
      <c r="B74">
        <f>B19+(14/0.017)*(B20*B50-B35*B51)</f>
        <v>-0.25358938067395587</v>
      </c>
      <c r="C74">
        <f>C19+(14/0.017)*(C20*C50-C35*C51)</f>
        <v>-0.2607179570828843</v>
      </c>
      <c r="D74">
        <f>D19+(14/0.017)*(D20*D50-D35*D51)</f>
        <v>-0.26834185258597576</v>
      </c>
      <c r="E74">
        <f>E19+(14/0.017)*(E20*E50-E35*E51)</f>
        <v>-0.27784871767345526</v>
      </c>
      <c r="F74">
        <f>F19+(14/0.017)*(F20*F50-F35*F51)</f>
        <v>-0.18389884252967206</v>
      </c>
    </row>
    <row r="75" spans="1:6" ht="12.75">
      <c r="A75" t="s">
        <v>80</v>
      </c>
      <c r="B75" s="57">
        <f>B20</f>
        <v>-0.004036461</v>
      </c>
      <c r="C75" s="57">
        <f>C20</f>
        <v>0.003113649</v>
      </c>
      <c r="D75" s="57">
        <f>D20</f>
        <v>-0.001103664</v>
      </c>
      <c r="E75" s="57">
        <f>E20</f>
        <v>-0.00551978</v>
      </c>
      <c r="F75" s="57">
        <f>F20</f>
        <v>-0.004345757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15.94056338362621</v>
      </c>
      <c r="C82">
        <f>C22+(2/0.017)*(C8*C51+C23*C50)</f>
        <v>-20.779386254755373</v>
      </c>
      <c r="D82">
        <f>D22+(2/0.017)*(D8*D51+D23*D50)</f>
        <v>-6.521609475909171</v>
      </c>
      <c r="E82">
        <f>E22+(2/0.017)*(E8*E51+E23*E50)</f>
        <v>24.3156793377542</v>
      </c>
      <c r="F82">
        <f>F22+(2/0.017)*(F8*F51+F23*F50)</f>
        <v>-10.610089438427252</v>
      </c>
    </row>
    <row r="83" spans="1:6" ht="12.75">
      <c r="A83" t="s">
        <v>83</v>
      </c>
      <c r="B83">
        <f>B23+(3/0.017)*(B9*B51+B24*B50)</f>
        <v>-1.246838319978969</v>
      </c>
      <c r="C83">
        <f>C23+(3/0.017)*(C9*C51+C24*C50)</f>
        <v>-2.6872691801276725</v>
      </c>
      <c r="D83">
        <f>D23+(3/0.017)*(D9*D51+D24*D50)</f>
        <v>-1.6168910110177157</v>
      </c>
      <c r="E83">
        <f>E23+(3/0.017)*(E9*E51+E24*E50)</f>
        <v>-0.7232417789234987</v>
      </c>
      <c r="F83">
        <f>F23+(3/0.017)*(F9*F51+F24*F50)</f>
        <v>9.14758277913093</v>
      </c>
    </row>
    <row r="84" spans="1:6" ht="12.75">
      <c r="A84" t="s">
        <v>84</v>
      </c>
      <c r="B84">
        <f>B24+(4/0.017)*(B10*B51+B25*B50)</f>
        <v>5.071426624430748</v>
      </c>
      <c r="C84">
        <f>C24+(4/0.017)*(C10*C51+C25*C50)</f>
        <v>4.015190839529912</v>
      </c>
      <c r="D84">
        <f>D24+(4/0.017)*(D10*D51+D25*D50)</f>
        <v>2.794361835040403</v>
      </c>
      <c r="E84">
        <f>E24+(4/0.017)*(E10*E51+E25*E50)</f>
        <v>1.6990697989658636</v>
      </c>
      <c r="F84">
        <f>F24+(4/0.017)*(F10*F51+F25*F50)</f>
        <v>3.1076933265905127</v>
      </c>
    </row>
    <row r="85" spans="1:6" ht="12.75">
      <c r="A85" t="s">
        <v>85</v>
      </c>
      <c r="B85">
        <f>B25+(5/0.017)*(B11*B51+B26*B50)</f>
        <v>-0.5643828556395609</v>
      </c>
      <c r="C85">
        <f>C25+(5/0.017)*(C11*C51+C26*C50)</f>
        <v>-0.6048583631833598</v>
      </c>
      <c r="D85">
        <f>D25+(5/0.017)*(D11*D51+D26*D50)</f>
        <v>-0.6577031921487471</v>
      </c>
      <c r="E85">
        <f>E25+(5/0.017)*(E11*E51+E26*E50)</f>
        <v>0.13717087387928992</v>
      </c>
      <c r="F85">
        <f>F25+(5/0.017)*(F11*F51+F26*F50)</f>
        <v>-1.303710179433176</v>
      </c>
    </row>
    <row r="86" spans="1:6" ht="12.75">
      <c r="A86" t="s">
        <v>86</v>
      </c>
      <c r="B86">
        <f>B26+(6/0.017)*(B12*B51+B27*B50)</f>
        <v>0.1831202221872547</v>
      </c>
      <c r="C86">
        <f>C26+(6/0.017)*(C12*C51+C27*C50)</f>
        <v>0.4892555364736225</v>
      </c>
      <c r="D86">
        <f>D26+(6/0.017)*(D12*D51+D27*D50)</f>
        <v>0.863935446882485</v>
      </c>
      <c r="E86">
        <f>E26+(6/0.017)*(E12*E51+E27*E50)</f>
        <v>0.9671839771286664</v>
      </c>
      <c r="F86">
        <f>F26+(6/0.017)*(F12*F51+F27*F50)</f>
        <v>1.9951065616378902</v>
      </c>
    </row>
    <row r="87" spans="1:6" ht="12.75">
      <c r="A87" t="s">
        <v>87</v>
      </c>
      <c r="B87">
        <f>B27+(7/0.017)*(B13*B51+B28*B50)</f>
        <v>-0.23478171693392003</v>
      </c>
      <c r="C87">
        <f>C27+(7/0.017)*(C13*C51+C28*C50)</f>
        <v>-0.25902680158255553</v>
      </c>
      <c r="D87">
        <f>D27+(7/0.017)*(D13*D51+D28*D50)</f>
        <v>0.12123209761507181</v>
      </c>
      <c r="E87">
        <f>E27+(7/0.017)*(E13*E51+E28*E50)</f>
        <v>-0.17193629663595372</v>
      </c>
      <c r="F87">
        <f>F27+(7/0.017)*(F13*F51+F28*F50)</f>
        <v>0.19637162322457988</v>
      </c>
    </row>
    <row r="88" spans="1:6" ht="12.75">
      <c r="A88" t="s">
        <v>88</v>
      </c>
      <c r="B88">
        <f>B28+(8/0.017)*(B14*B51+B29*B50)</f>
        <v>0.5090925110381126</v>
      </c>
      <c r="C88">
        <f>C28+(8/0.017)*(C14*C51+C29*C50)</f>
        <v>0.23625866335355863</v>
      </c>
      <c r="D88">
        <f>D28+(8/0.017)*(D14*D51+D29*D50)</f>
        <v>0.17069560601809744</v>
      </c>
      <c r="E88">
        <f>E28+(8/0.017)*(E14*E51+E29*E50)</f>
        <v>0.2103801896658262</v>
      </c>
      <c r="F88">
        <f>F28+(8/0.017)*(F14*F51+F29*F50)</f>
        <v>-0.023863201146936047</v>
      </c>
    </row>
    <row r="89" spans="1:6" ht="12.75">
      <c r="A89" t="s">
        <v>89</v>
      </c>
      <c r="B89">
        <f>B29+(9/0.017)*(B15*B51+B30*B50)</f>
        <v>-0.07105638920297644</v>
      </c>
      <c r="C89">
        <f>C29+(9/0.017)*(C15*C51+C30*C50)</f>
        <v>-0.14090972420464368</v>
      </c>
      <c r="D89">
        <f>D29+(9/0.017)*(D15*D51+D30*D50)</f>
        <v>-0.16682298624184752</v>
      </c>
      <c r="E89">
        <f>E29+(9/0.017)*(E15*E51+E30*E50)</f>
        <v>0.012623509049833073</v>
      </c>
      <c r="F89">
        <f>F29+(9/0.017)*(F15*F51+F30*F50)</f>
        <v>0.06926719721948615</v>
      </c>
    </row>
    <row r="90" spans="1:6" ht="12.75">
      <c r="A90" t="s">
        <v>90</v>
      </c>
      <c r="B90">
        <f>B30+(10/0.017)*(B16*B51+B31*B50)</f>
        <v>0.11662748337024048</v>
      </c>
      <c r="C90">
        <f>C30+(10/0.017)*(C16*C51+C31*C50)</f>
        <v>0.07019219862413022</v>
      </c>
      <c r="D90">
        <f>D30+(10/0.017)*(D16*D51+D31*D50)</f>
        <v>0.1823737249354906</v>
      </c>
      <c r="E90">
        <f>E30+(10/0.017)*(E16*E51+E31*E50)</f>
        <v>0.13861539481704052</v>
      </c>
      <c r="F90">
        <f>F30+(10/0.017)*(F16*F51+F31*F50)</f>
        <v>0.26954689277754557</v>
      </c>
    </row>
    <row r="91" spans="1:6" ht="12.75">
      <c r="A91" t="s">
        <v>91</v>
      </c>
      <c r="B91">
        <f>B31+(11/0.017)*(B17*B51+B32*B50)</f>
        <v>-0.022876447518457733</v>
      </c>
      <c r="C91">
        <f>C31+(11/0.017)*(C17*C51+C32*C50)</f>
        <v>-0.026716455065796826</v>
      </c>
      <c r="D91">
        <f>D31+(11/0.017)*(D17*D51+D32*D50)</f>
        <v>-0.021951127953184903</v>
      </c>
      <c r="E91">
        <f>E31+(11/0.017)*(E17*E51+E32*E50)</f>
        <v>0.03678623679357501</v>
      </c>
      <c r="F91">
        <f>F31+(11/0.017)*(F17*F51+F32*F50)</f>
        <v>-0.01199508756728281</v>
      </c>
    </row>
    <row r="92" spans="1:6" ht="12.75">
      <c r="A92" t="s">
        <v>92</v>
      </c>
      <c r="B92">
        <f>B32+(12/0.017)*(B18*B51+B33*B50)</f>
        <v>0.049828723636824224</v>
      </c>
      <c r="C92">
        <f>C32+(12/0.017)*(C18*C51+C33*C50)</f>
        <v>-0.01724784511849603</v>
      </c>
      <c r="D92">
        <f>D32+(12/0.017)*(D18*D51+D33*D50)</f>
        <v>0.049378283784628926</v>
      </c>
      <c r="E92">
        <f>E32+(12/0.017)*(E18*E51+E33*E50)</f>
        <v>-0.008593811909515074</v>
      </c>
      <c r="F92">
        <f>F32+(12/0.017)*(F18*F51+F33*F50)</f>
        <v>-0.020911809437612207</v>
      </c>
    </row>
    <row r="93" spans="1:6" ht="12.75">
      <c r="A93" t="s">
        <v>93</v>
      </c>
      <c r="B93">
        <f>B33+(13/0.017)*(B19*B51+B34*B50)</f>
        <v>0.06187207473255154</v>
      </c>
      <c r="C93">
        <f>C33+(13/0.017)*(C19*C51+C34*C50)</f>
        <v>0.063231644916616</v>
      </c>
      <c r="D93">
        <f>D33+(13/0.017)*(D19*D51+D34*D50)</f>
        <v>0.06603806804402981</v>
      </c>
      <c r="E93">
        <f>E33+(13/0.017)*(E19*E51+E34*E50)</f>
        <v>0.07686278115938278</v>
      </c>
      <c r="F93">
        <f>F33+(13/0.017)*(F19*F51+F34*F50)</f>
        <v>0.012437119160329302</v>
      </c>
    </row>
    <row r="94" spans="1:6" ht="12.75">
      <c r="A94" t="s">
        <v>94</v>
      </c>
      <c r="B94">
        <f>B34+(14/0.017)*(B20*B51+B35*B50)</f>
        <v>0.01182605439937103</v>
      </c>
      <c r="C94">
        <f>C34+(14/0.017)*(C20*C51+C35*C50)</f>
        <v>0.012346146266705412</v>
      </c>
      <c r="D94">
        <f>D34+(14/0.017)*(D20*D51+D35*D50)</f>
        <v>0.02089138713267705</v>
      </c>
      <c r="E94">
        <f>E34+(14/0.017)*(E20*E51+E35*E50)</f>
        <v>0.010521149549166489</v>
      </c>
      <c r="F94">
        <f>F34+(14/0.017)*(F20*F51+F35*F50)</f>
        <v>-0.015971680349489644</v>
      </c>
    </row>
    <row r="95" spans="1:6" ht="12.75">
      <c r="A95" t="s">
        <v>95</v>
      </c>
      <c r="B95" s="57">
        <f>B35</f>
        <v>0.003507842</v>
      </c>
      <c r="C95" s="57">
        <f>C35</f>
        <v>0.000718594</v>
      </c>
      <c r="D95" s="57">
        <f>D35</f>
        <v>-0.0009881925</v>
      </c>
      <c r="E95" s="57">
        <f>E35</f>
        <v>0.005097349</v>
      </c>
      <c r="F95" s="57">
        <f>F35</f>
        <v>0.003422326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0.25289877174371794</v>
      </c>
      <c r="C103">
        <f>C63*10000/C62</f>
        <v>-1.386580679992155</v>
      </c>
      <c r="D103">
        <f>D63*10000/D62</f>
        <v>-2.997285177032055</v>
      </c>
      <c r="E103">
        <f>E63*10000/E62</f>
        <v>7.158050558540466</v>
      </c>
      <c r="F103">
        <f>F63*10000/F62</f>
        <v>2.676012140306192</v>
      </c>
      <c r="G103">
        <f>AVERAGE(C103:E103)</f>
        <v>0.9247282338387519</v>
      </c>
      <c r="H103">
        <f>STDEV(C103:E103)</f>
        <v>5.457959568090875</v>
      </c>
      <c r="I103">
        <f>(B103*B4+C103*C4+D103*D4+E103*E4+F103*F4)/SUM(B4:F4)</f>
        <v>1.0661748302432887</v>
      </c>
      <c r="K103">
        <f>(LN(H103)+LN(H123))/2-LN(K114*K115^3)</f>
        <v>-3.038420675080986</v>
      </c>
    </row>
    <row r="104" spans="1:11" ht="12.75">
      <c r="A104" t="s">
        <v>69</v>
      </c>
      <c r="B104">
        <f>B64*10000/B62</f>
        <v>-0.28018754384610056</v>
      </c>
      <c r="C104">
        <f>C64*10000/C62</f>
        <v>-0.46497351876741416</v>
      </c>
      <c r="D104">
        <f>D64*10000/D62</f>
        <v>-0.1896871799807466</v>
      </c>
      <c r="E104">
        <f>E64*10000/E62</f>
        <v>0.45124091053018883</v>
      </c>
      <c r="F104">
        <f>F64*10000/F62</f>
        <v>-1.5300148129789757</v>
      </c>
      <c r="G104">
        <f>AVERAGE(C104:E104)</f>
        <v>-0.06780659607265732</v>
      </c>
      <c r="H104">
        <f>STDEV(C104:E104)</f>
        <v>0.4701099633741192</v>
      </c>
      <c r="I104">
        <f>(B104*B4+C104*C4+D104*D4+E104*E4+F104*F4)/SUM(B4:F4)</f>
        <v>-0.2931589940430562</v>
      </c>
      <c r="K104">
        <f>(LN(H104)+LN(H124))/2-LN(K114*K115^4)</f>
        <v>-3.5910251247951606</v>
      </c>
    </row>
    <row r="105" spans="1:11" ht="12.75">
      <c r="A105" t="s">
        <v>70</v>
      </c>
      <c r="B105">
        <f>B65*10000/B62</f>
        <v>0.5774250557200473</v>
      </c>
      <c r="C105">
        <f>C65*10000/C62</f>
        <v>-0.2413822438335287</v>
      </c>
      <c r="D105">
        <f>D65*10000/D62</f>
        <v>0.4819726952997148</v>
      </c>
      <c r="E105">
        <f>E65*10000/E62</f>
        <v>-1.5784463648997231</v>
      </c>
      <c r="F105">
        <f>F65*10000/F62</f>
        <v>-1.6425024550955074</v>
      </c>
      <c r="G105">
        <f>AVERAGE(C105:E105)</f>
        <v>-0.44595197114451235</v>
      </c>
      <c r="H105">
        <f>STDEV(C105:E105)</f>
        <v>1.045331648763851</v>
      </c>
      <c r="I105">
        <f>(B105*B4+C105*C4+D105*D4+E105*E4+F105*F4)/SUM(B4:F4)</f>
        <v>-0.4587929276360793</v>
      </c>
      <c r="K105">
        <f>(LN(H105)+LN(H125))/2-LN(K114*K115^5)</f>
        <v>-3.0792110952123704</v>
      </c>
    </row>
    <row r="106" spans="1:11" ht="12.75">
      <c r="A106" t="s">
        <v>71</v>
      </c>
      <c r="B106">
        <f>B66*10000/B62</f>
        <v>-0.44929212334186114</v>
      </c>
      <c r="C106">
        <f>C66*10000/C62</f>
        <v>-4.250789568360495</v>
      </c>
      <c r="D106">
        <f>D66*10000/D62</f>
        <v>-2.7280240781589726</v>
      </c>
      <c r="E106">
        <f>E66*10000/E62</f>
        <v>-5.628509526774222</v>
      </c>
      <c r="F106">
        <f>F66*10000/F62</f>
        <v>9.604833863176065</v>
      </c>
      <c r="G106">
        <f>AVERAGE(C106:E106)</f>
        <v>-4.202441057764563</v>
      </c>
      <c r="H106">
        <f>STDEV(C106:E106)</f>
        <v>1.4508470433732268</v>
      </c>
      <c r="I106">
        <f>(B106*B4+C106*C4+D106*D4+E106*E4+F106*F4)/SUM(B4:F4)</f>
        <v>-1.8203624452888645</v>
      </c>
      <c r="K106">
        <f>(LN(H106)+LN(H126))/2-LN(K114*K115^6)</f>
        <v>-2.608707847682271</v>
      </c>
    </row>
    <row r="107" spans="1:11" ht="12.75">
      <c r="A107" t="s">
        <v>72</v>
      </c>
      <c r="B107">
        <f>B67*10000/B62</f>
        <v>-0.4729224777342293</v>
      </c>
      <c r="C107">
        <f>C67*10000/C62</f>
        <v>-0.485467297671496</v>
      </c>
      <c r="D107">
        <f>D67*10000/D62</f>
        <v>-0.11296391705349496</v>
      </c>
      <c r="E107">
        <f>E67*10000/E62</f>
        <v>-0.6934845772122903</v>
      </c>
      <c r="F107">
        <f>F67*10000/F62</f>
        <v>-1.2965069472700332</v>
      </c>
      <c r="G107">
        <f>AVERAGE(C107:E107)</f>
        <v>-0.4306385973124271</v>
      </c>
      <c r="H107">
        <f>STDEV(C107:E107)</f>
        <v>0.29411851183680926</v>
      </c>
      <c r="I107">
        <f>(B107*B4+C107*C4+D107*D4+E107*E4+F107*F4)/SUM(B4:F4)</f>
        <v>-0.5524862420577615</v>
      </c>
      <c r="K107">
        <f>(LN(H107)+LN(H127))/2-LN(K114*K115^7)</f>
        <v>-2.9318582595597675</v>
      </c>
    </row>
    <row r="108" spans="1:9" ht="12.75">
      <c r="A108" t="s">
        <v>73</v>
      </c>
      <c r="B108">
        <f>B68*10000/B62</f>
        <v>0.12352523974577974</v>
      </c>
      <c r="C108">
        <f>C68*10000/C62</f>
        <v>-0.04311179728172298</v>
      </c>
      <c r="D108">
        <f>D68*10000/D62</f>
        <v>-0.007426647111721633</v>
      </c>
      <c r="E108">
        <f>E68*10000/E62</f>
        <v>0.010019469142202113</v>
      </c>
      <c r="F108">
        <f>F68*10000/F62</f>
        <v>-0.15686362366556755</v>
      </c>
      <c r="G108">
        <f>AVERAGE(C108:E108)</f>
        <v>-0.0135063250837475</v>
      </c>
      <c r="H108">
        <f>STDEV(C108:E108)</f>
        <v>0.027082369378161504</v>
      </c>
      <c r="I108">
        <f>(B108*B4+C108*C4+D108*D4+E108*E4+F108*F4)/SUM(B4:F4)</f>
        <v>-0.012838638628099905</v>
      </c>
    </row>
    <row r="109" spans="1:9" ht="12.75">
      <c r="A109" t="s">
        <v>74</v>
      </c>
      <c r="B109">
        <f>B69*10000/B62</f>
        <v>0.1935293300238258</v>
      </c>
      <c r="C109">
        <f>C69*10000/C62</f>
        <v>0.11442784472392825</v>
      </c>
      <c r="D109">
        <f>D69*10000/D62</f>
        <v>0.031307437563468384</v>
      </c>
      <c r="E109">
        <f>E69*10000/E62</f>
        <v>0.25742508090694716</v>
      </c>
      <c r="F109">
        <f>F69*10000/F62</f>
        <v>0.16520050526913815</v>
      </c>
      <c r="G109">
        <f>AVERAGE(C109:E109)</f>
        <v>0.13438678773144794</v>
      </c>
      <c r="H109">
        <f>STDEV(C109:E109)</f>
        <v>0.11437249106443922</v>
      </c>
      <c r="I109">
        <f>(B109*B4+C109*C4+D109*D4+E109*E4+F109*F4)/SUM(B4:F4)</f>
        <v>0.14713615640063027</v>
      </c>
    </row>
    <row r="110" spans="1:11" ht="12.75">
      <c r="A110" t="s">
        <v>75</v>
      </c>
      <c r="B110">
        <f>B70*10000/B62</f>
        <v>0.14529400330741396</v>
      </c>
      <c r="C110">
        <f>C70*10000/C62</f>
        <v>0.5618357407576786</v>
      </c>
      <c r="D110">
        <f>D70*10000/D62</f>
        <v>0.6177529585888145</v>
      </c>
      <c r="E110">
        <f>E70*10000/E62</f>
        <v>0.8030328251874727</v>
      </c>
      <c r="F110">
        <f>F70*10000/F62</f>
        <v>0.07730856533747667</v>
      </c>
      <c r="G110">
        <f>AVERAGE(C110:E110)</f>
        <v>0.6608738415113219</v>
      </c>
      <c r="H110">
        <f>STDEV(C110:E110)</f>
        <v>0.12624803480597543</v>
      </c>
      <c r="I110">
        <f>(B110*B4+C110*C4+D110*D4+E110*E4+F110*F4)/SUM(B4:F4)</f>
        <v>0.5087169841459698</v>
      </c>
      <c r="K110">
        <f>EXP(AVERAGE(K103:K107))</f>
        <v>0.04736628451778209</v>
      </c>
    </row>
    <row r="111" spans="1:9" ht="12.75">
      <c r="A111" t="s">
        <v>76</v>
      </c>
      <c r="B111">
        <f>B71*10000/B62</f>
        <v>-0.07464245964211516</v>
      </c>
      <c r="C111">
        <f>C71*10000/C62</f>
        <v>-0.0656553853755365</v>
      </c>
      <c r="D111">
        <f>D71*10000/D62</f>
        <v>-0.05653169737806312</v>
      </c>
      <c r="E111">
        <f>E71*10000/E62</f>
        <v>0.07343025130209996</v>
      </c>
      <c r="F111">
        <f>F71*10000/F62</f>
        <v>-0.07021250511534344</v>
      </c>
      <c r="G111">
        <f>AVERAGE(C111:E111)</f>
        <v>-0.01625227715049989</v>
      </c>
      <c r="H111">
        <f>STDEV(C111:E111)</f>
        <v>0.07780120405821073</v>
      </c>
      <c r="I111">
        <f>(B111*B4+C111*C4+D111*D4+E111*E4+F111*F4)/SUM(B4:F4)</f>
        <v>-0.03181298937196383</v>
      </c>
    </row>
    <row r="112" spans="1:9" ht="12.75">
      <c r="A112" t="s">
        <v>77</v>
      </c>
      <c r="B112">
        <f>B72*10000/B62</f>
        <v>-0.0194438102209868</v>
      </c>
      <c r="C112">
        <f>C72*10000/C62</f>
        <v>-0.0044412793538943784</v>
      </c>
      <c r="D112">
        <f>D72*10000/D62</f>
        <v>-0.009590439749741797</v>
      </c>
      <c r="E112">
        <f>E72*10000/E62</f>
        <v>-0.017225982573780756</v>
      </c>
      <c r="F112">
        <f>F72*10000/F62</f>
        <v>-0.008151608122691851</v>
      </c>
      <c r="G112">
        <f>AVERAGE(C112:E112)</f>
        <v>-0.010419233892472311</v>
      </c>
      <c r="H112">
        <f>STDEV(C112:E112)</f>
        <v>0.0064325215820400915</v>
      </c>
      <c r="I112">
        <f>(B112*B4+C112*C4+D112*D4+E112*E4+F112*F4)/SUM(B4:F4)</f>
        <v>-0.011423446709607123</v>
      </c>
    </row>
    <row r="113" spans="1:9" ht="12.75">
      <c r="A113" t="s">
        <v>78</v>
      </c>
      <c r="B113">
        <f>B73*10000/B62</f>
        <v>0.0332619424113639</v>
      </c>
      <c r="C113">
        <f>C73*10000/C62</f>
        <v>0.04131073244785397</v>
      </c>
      <c r="D113">
        <f>D73*10000/D62</f>
        <v>0.028105594842294433</v>
      </c>
      <c r="E113">
        <f>E73*10000/E62</f>
        <v>-0.008351419244229248</v>
      </c>
      <c r="F113">
        <f>F73*10000/F62</f>
        <v>-0.00843034675713</v>
      </c>
      <c r="G113">
        <f>AVERAGE(C113:E113)</f>
        <v>0.02035496934863972</v>
      </c>
      <c r="H113">
        <f>STDEV(C113:E113)</f>
        <v>0.02572229527723059</v>
      </c>
      <c r="I113">
        <f>(B113*B4+C113*C4+D113*D4+E113*E4+F113*F4)/SUM(B4:F4)</f>
        <v>0.018359416448280867</v>
      </c>
    </row>
    <row r="114" spans="1:11" ht="12.75">
      <c r="A114" t="s">
        <v>79</v>
      </c>
      <c r="B114">
        <f>B74*10000/B62</f>
        <v>-0.2535883418398456</v>
      </c>
      <c r="C114">
        <f>C74*10000/C62</f>
        <v>-0.2607171467859148</v>
      </c>
      <c r="D114">
        <f>D74*10000/D62</f>
        <v>-0.26834400714042345</v>
      </c>
      <c r="E114">
        <f>E74*10000/E62</f>
        <v>-0.2778550660852071</v>
      </c>
      <c r="F114">
        <f>F74*10000/F62</f>
        <v>-0.18389736151517214</v>
      </c>
      <c r="G114">
        <f>AVERAGE(C114:E114)</f>
        <v>-0.2689720733371818</v>
      </c>
      <c r="H114">
        <f>STDEV(C114:E114)</f>
        <v>0.00858620520590352</v>
      </c>
      <c r="I114">
        <f>(B114*B4+C114*C4+D114*D4+E114*E4+F114*F4)/SUM(B4:F4)</f>
        <v>-0.2554094023591256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-0.004036444464554547</v>
      </c>
      <c r="C115">
        <f>C75*10000/C62</f>
        <v>0.0031136393229513715</v>
      </c>
      <c r="D115">
        <f>D75*10000/D62</f>
        <v>-0.001103672861473367</v>
      </c>
      <c r="E115">
        <f>E75*10000/E62</f>
        <v>-0.005519906118401817</v>
      </c>
      <c r="F115">
        <f>F75*10000/F62</f>
        <v>-0.0043457220017964135</v>
      </c>
      <c r="G115">
        <f>AVERAGE(C115:E115)</f>
        <v>-0.0011699798856412709</v>
      </c>
      <c r="H115">
        <f>STDEV(C115:E115)</f>
        <v>0.004317154640277333</v>
      </c>
      <c r="I115">
        <f>(B115*B4+C115*C4+D115*D4+E115*E4+F115*F4)/SUM(B4:F4)</f>
        <v>-0.0020098028468002486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15.940498082780662</v>
      </c>
      <c r="C122">
        <f>C82*10000/C62</f>
        <v>-20.779321673573854</v>
      </c>
      <c r="D122">
        <f>D82*10000/D62</f>
        <v>-6.521661838828212</v>
      </c>
      <c r="E122">
        <f>E82*10000/E62</f>
        <v>24.316234913269376</v>
      </c>
      <c r="F122">
        <f>F82*10000/F62</f>
        <v>-10.610003990927488</v>
      </c>
      <c r="G122">
        <f>AVERAGE(C122:E122)</f>
        <v>-0.9949161997108966</v>
      </c>
      <c r="H122">
        <f>STDEV(C122:E122)</f>
        <v>23.050184250650183</v>
      </c>
      <c r="I122">
        <f>(B122*B4+C122*C4+D122*D4+E122*E4+F122*F4)/SUM(B4:F4)</f>
        <v>0.18312438005958082</v>
      </c>
    </row>
    <row r="123" spans="1:9" ht="12.75">
      <c r="A123" t="s">
        <v>83</v>
      </c>
      <c r="B123">
        <f>B83*10000/B62</f>
        <v>-1.2468332122801633</v>
      </c>
      <c r="C123">
        <f>C83*10000/C62</f>
        <v>-2.6872608282439074</v>
      </c>
      <c r="D123">
        <f>D83*10000/D62</f>
        <v>-1.616903993262884</v>
      </c>
      <c r="E123">
        <f>E83*10000/E62</f>
        <v>-0.7232583038750882</v>
      </c>
      <c r="F123">
        <f>F83*10000/F62</f>
        <v>9.147509109810619</v>
      </c>
      <c r="G123">
        <f>AVERAGE(C123:E123)</f>
        <v>-1.6758077084606267</v>
      </c>
      <c r="H123">
        <f>STDEV(C123:E123)</f>
        <v>0.9833253351154165</v>
      </c>
      <c r="I123">
        <f>(B123*B4+C123*C4+D123*D4+E123*E4+F123*F4)/SUM(B4:F4)</f>
        <v>-0.16970712079999897</v>
      </c>
    </row>
    <row r="124" spans="1:9" ht="12.75">
      <c r="A124" t="s">
        <v>84</v>
      </c>
      <c r="B124">
        <f>B84*10000/B62</f>
        <v>5.071405849227341</v>
      </c>
      <c r="C124">
        <f>C84*10000/C62</f>
        <v>4.015178360539182</v>
      </c>
      <c r="D124">
        <f>D84*10000/D62</f>
        <v>2.7943842713643012</v>
      </c>
      <c r="E124">
        <f>E84*10000/E62</f>
        <v>1.6991086200724332</v>
      </c>
      <c r="F124">
        <f>F84*10000/F62</f>
        <v>3.1076682990328908</v>
      </c>
      <c r="G124">
        <f>AVERAGE(C124:E124)</f>
        <v>2.836223750658639</v>
      </c>
      <c r="H124">
        <f>STDEV(C124:E124)</f>
        <v>1.158601599859565</v>
      </c>
      <c r="I124">
        <f>(B124*B4+C124*C4+D124*D4+E124*E4+F124*F4)/SUM(B4:F4)</f>
        <v>3.194395822325143</v>
      </c>
    </row>
    <row r="125" spans="1:9" ht="12.75">
      <c r="A125" t="s">
        <v>85</v>
      </c>
      <c r="B125">
        <f>B85*10000/B62</f>
        <v>-0.5643805436335922</v>
      </c>
      <c r="C125">
        <f>C85*10000/C62</f>
        <v>-0.60485648331707</v>
      </c>
      <c r="D125">
        <f>D85*10000/D62</f>
        <v>-0.6577084729401116</v>
      </c>
      <c r="E125">
        <f>E85*10000/E62</f>
        <v>0.1371740080207574</v>
      </c>
      <c r="F125">
        <f>F85*10000/F62</f>
        <v>-1.3036996801083685</v>
      </c>
      <c r="G125">
        <f>AVERAGE(C125:E125)</f>
        <v>-0.37513031607880815</v>
      </c>
      <c r="H125">
        <f>STDEV(C125:E125)</f>
        <v>0.4444548611165289</v>
      </c>
      <c r="I125">
        <f>(B125*B4+C125*C4+D125*D4+E125*E4+F125*F4)/SUM(B4:F4)</f>
        <v>-0.5259179750707267</v>
      </c>
    </row>
    <row r="126" spans="1:9" ht="12.75">
      <c r="A126" t="s">
        <v>86</v>
      </c>
      <c r="B126">
        <f>B86*10000/B62</f>
        <v>0.1831194720315006</v>
      </c>
      <c r="C126">
        <f>C86*10000/C62</f>
        <v>0.4892540158945148</v>
      </c>
      <c r="D126">
        <f>D86*10000/D62</f>
        <v>0.863942383541607</v>
      </c>
      <c r="E126">
        <f>E86*10000/E62</f>
        <v>0.9672060757806884</v>
      </c>
      <c r="F126">
        <f>F86*10000/F62</f>
        <v>1.9950904942080683</v>
      </c>
      <c r="G126">
        <f>AVERAGE(C126:E126)</f>
        <v>0.7734674917389368</v>
      </c>
      <c r="H126">
        <f>STDEV(C126:E126)</f>
        <v>0.2514931856380757</v>
      </c>
      <c r="I126">
        <f>(B126*B4+C126*C4+D126*D4+E126*E4+F126*F4)/SUM(B4:F4)</f>
        <v>0.8512900561576843</v>
      </c>
    </row>
    <row r="127" spans="1:9" ht="12.75">
      <c r="A127" t="s">
        <v>87</v>
      </c>
      <c r="B127">
        <f>B87*10000/B62</f>
        <v>-0.2347807551457908</v>
      </c>
      <c r="C127">
        <f>C87*10000/C62</f>
        <v>-0.2590259965416036</v>
      </c>
      <c r="D127">
        <f>D87*10000/D62</f>
        <v>0.12123307100462173</v>
      </c>
      <c r="E127">
        <f>E87*10000/E62</f>
        <v>-0.17194022511334703</v>
      </c>
      <c r="F127">
        <f>F87*10000/F62</f>
        <v>0.19637004176154632</v>
      </c>
      <c r="G127">
        <f>AVERAGE(C127:E127)</f>
        <v>-0.10324438355010963</v>
      </c>
      <c r="H127">
        <f>STDEV(C127:E127)</f>
        <v>0.1992199252053927</v>
      </c>
      <c r="I127">
        <f>(B127*B4+C127*C4+D127*D4+E127*E4+F127*F4)/SUM(B4:F4)</f>
        <v>-0.08237594172578844</v>
      </c>
    </row>
    <row r="128" spans="1:9" ht="12.75">
      <c r="A128" t="s">
        <v>88</v>
      </c>
      <c r="B128">
        <f>B88*10000/B62</f>
        <v>0.509090425530177</v>
      </c>
      <c r="C128">
        <f>C88*10000/C62</f>
        <v>0.2362579290747192</v>
      </c>
      <c r="D128">
        <f>D88*10000/D62</f>
        <v>0.17069697655710803</v>
      </c>
      <c r="E128">
        <f>E88*10000/E62</f>
        <v>0.21038499652647905</v>
      </c>
      <c r="F128">
        <f>F88*10000/F62</f>
        <v>-0.02386300896656978</v>
      </c>
      <c r="G128">
        <f>AVERAGE(C128:E128)</f>
        <v>0.20577996738610208</v>
      </c>
      <c r="H128">
        <f>STDEV(C128:E128)</f>
        <v>0.0330221795736125</v>
      </c>
      <c r="I128">
        <f>(B128*B4+C128*C4+D128*D4+E128*E4+F128*F4)/SUM(B4:F4)</f>
        <v>0.21893978034600856</v>
      </c>
    </row>
    <row r="129" spans="1:9" ht="12.75">
      <c r="A129" t="s">
        <v>89</v>
      </c>
      <c r="B129">
        <f>B89*10000/B62</f>
        <v>-0.07105609811901754</v>
      </c>
      <c r="C129">
        <f>C89*10000/C62</f>
        <v>-0.14090928626502577</v>
      </c>
      <c r="D129">
        <f>D89*10000/D62</f>
        <v>-0.16682432568704966</v>
      </c>
      <c r="E129">
        <f>E89*10000/E62</f>
        <v>0.012623797477412919</v>
      </c>
      <c r="F129">
        <f>F89*10000/F62</f>
        <v>0.0692666393816986</v>
      </c>
      <c r="G129">
        <f>AVERAGE(C129:E129)</f>
        <v>-0.09836993815822083</v>
      </c>
      <c r="H129">
        <f>STDEV(C129:E129)</f>
        <v>0.0969928055570411</v>
      </c>
      <c r="I129">
        <f>(B129*B4+C129*C4+D129*D4+E129*E4+F129*F4)/SUM(B4:F4)</f>
        <v>-0.0719823047554622</v>
      </c>
    </row>
    <row r="130" spans="1:9" ht="12.75">
      <c r="A130" t="s">
        <v>90</v>
      </c>
      <c r="B130">
        <f>B90*10000/B62</f>
        <v>0.11662700560335765</v>
      </c>
      <c r="C130">
        <f>C90*10000/C62</f>
        <v>0.07019198047066481</v>
      </c>
      <c r="D130">
        <f>D90*10000/D62</f>
        <v>0.18237518923975923</v>
      </c>
      <c r="E130">
        <f>E90*10000/E62</f>
        <v>0.13861856196356837</v>
      </c>
      <c r="F130">
        <f>F90*10000/F62</f>
        <v>0.26954472200337903</v>
      </c>
      <c r="G130">
        <f>AVERAGE(C130:E130)</f>
        <v>0.1303952438913308</v>
      </c>
      <c r="H130">
        <f>STDEV(C130:E130)</f>
        <v>0.05654188980322863</v>
      </c>
      <c r="I130">
        <f>(B130*B4+C130*C4+D130*D4+E130*E4+F130*F4)/SUM(B4:F4)</f>
        <v>0.14695659375906903</v>
      </c>
    </row>
    <row r="131" spans="1:9" ht="12.75">
      <c r="A131" t="s">
        <v>91</v>
      </c>
      <c r="B131">
        <f>B91*10000/B62</f>
        <v>-0.022876353804620265</v>
      </c>
      <c r="C131">
        <f>C91*10000/C62</f>
        <v>-0.026716372032534297</v>
      </c>
      <c r="D131">
        <f>D91*10000/D62</f>
        <v>-0.02195130420187629</v>
      </c>
      <c r="E131">
        <f>E91*10000/E62</f>
        <v>0.036787077301963615</v>
      </c>
      <c r="F131">
        <f>F91*10000/F62</f>
        <v>-0.011994990965812292</v>
      </c>
      <c r="G131">
        <f>AVERAGE(C131:E131)</f>
        <v>-0.003960199644148991</v>
      </c>
      <c r="H131">
        <f>STDEV(C131:E131)</f>
        <v>0.03536851568485866</v>
      </c>
      <c r="I131">
        <f>(B131*B4+C131*C4+D131*D4+E131*E4+F131*F4)/SUM(B4:F4)</f>
        <v>-0.007733018737368509</v>
      </c>
    </row>
    <row r="132" spans="1:9" ht="12.75">
      <c r="A132" t="s">
        <v>92</v>
      </c>
      <c r="B132">
        <f>B92*10000/B62</f>
        <v>0.04982851951243365</v>
      </c>
      <c r="C132">
        <f>C92*10000/C62</f>
        <v>-0.017247791513148755</v>
      </c>
      <c r="D132">
        <f>D92*10000/D62</f>
        <v>0.04937868024980915</v>
      </c>
      <c r="E132">
        <f>E92*10000/E62</f>
        <v>-0.008594008264772628</v>
      </c>
      <c r="F132">
        <f>F92*10000/F62</f>
        <v>-0.02091164102604109</v>
      </c>
      <c r="G132">
        <f>AVERAGE(C132:E132)</f>
        <v>0.007845626823962589</v>
      </c>
      <c r="H132">
        <f>STDEV(C132:E132)</f>
        <v>0.0362279986513627</v>
      </c>
      <c r="I132">
        <f>(B132*B4+C132*C4+D132*D4+E132*E4+F132*F4)/SUM(B4:F4)</f>
        <v>0.010046616083280193</v>
      </c>
    </row>
    <row r="133" spans="1:9" ht="12.75">
      <c r="A133" t="s">
        <v>93</v>
      </c>
      <c r="B133">
        <f>B93*10000/B62</f>
        <v>0.06187182127232566</v>
      </c>
      <c r="C133">
        <f>C93*10000/C62</f>
        <v>0.06323144839616597</v>
      </c>
      <c r="D133">
        <f>D93*10000/D62</f>
        <v>0.06603859827295924</v>
      </c>
      <c r="E133">
        <f>E93*10000/E62</f>
        <v>0.07686453735457878</v>
      </c>
      <c r="F133">
        <f>F93*10000/F62</f>
        <v>0.01243701899899299</v>
      </c>
      <c r="G133">
        <f>AVERAGE(C133:E133)</f>
        <v>0.06871152800790133</v>
      </c>
      <c r="H133">
        <f>STDEV(C133:E133)</f>
        <v>0.007198867526420531</v>
      </c>
      <c r="I133">
        <f>(B133*B4+C133*C4+D133*D4+E133*E4+F133*F4)/SUM(B4:F4)</f>
        <v>0.06022374106465565</v>
      </c>
    </row>
    <row r="134" spans="1:9" ht="12.75">
      <c r="A134" t="s">
        <v>94</v>
      </c>
      <c r="B134">
        <f>B94*10000/B62</f>
        <v>0.011826005953696107</v>
      </c>
      <c r="C134">
        <f>C94*10000/C62</f>
        <v>0.012346107895566663</v>
      </c>
      <c r="D134">
        <f>D94*10000/D62</f>
        <v>0.02089155487256045</v>
      </c>
      <c r="E134">
        <f>E94*10000/E62</f>
        <v>0.010521389941096315</v>
      </c>
      <c r="F134">
        <f>F94*10000/F62</f>
        <v>-0.0159715517228498</v>
      </c>
      <c r="G134">
        <f>AVERAGE(C134:E134)</f>
        <v>0.014586350903074474</v>
      </c>
      <c r="H134">
        <f>STDEV(C134:E134)</f>
        <v>0.005536162635432414</v>
      </c>
      <c r="I134">
        <f>(B134*B4+C134*C4+D134*D4+E134*E4+F134*F4)/SUM(B4:F4)</f>
        <v>0.01010767348690847</v>
      </c>
    </row>
    <row r="135" spans="1:9" ht="12.75">
      <c r="A135" t="s">
        <v>95</v>
      </c>
      <c r="B135">
        <f>B95*10000/B62</f>
        <v>0.0035078276300531458</v>
      </c>
      <c r="C135">
        <f>C95*10000/C62</f>
        <v>0.0007185917666496506</v>
      </c>
      <c r="D135">
        <f>D95*10000/D62</f>
        <v>-0.0009882004343364649</v>
      </c>
      <c r="E135">
        <f>E95*10000/E62</f>
        <v>0.005097465466509422</v>
      </c>
      <c r="F135">
        <f>F95*10000/F62</f>
        <v>0.0034222984385735124</v>
      </c>
      <c r="G135">
        <f>AVERAGE(C135:E135)</f>
        <v>0.001609285599607536</v>
      </c>
      <c r="H135">
        <f>STDEV(C135:E135)</f>
        <v>0.0031390817116206935</v>
      </c>
      <c r="I135">
        <f>(B135*B4+C135*C4+D135*D4+E135*E4+F135*F4)/SUM(B4:F4)</f>
        <v>0.002127953620766704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2005-05-18T05:34:49Z</cp:lastPrinted>
  <dcterms:created xsi:type="dcterms:W3CDTF">2005-05-18T05:34:49Z</dcterms:created>
  <dcterms:modified xsi:type="dcterms:W3CDTF">2005-05-18T07:09:49Z</dcterms:modified>
  <cp:category/>
  <cp:version/>
  <cp:contentType/>
  <cp:contentStatus/>
</cp:coreProperties>
</file>