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<sst xmlns="http://schemas.openxmlformats.org/spreadsheetml/2006/main" count="206" uniqueCount="99">
  <si>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Wed 18/05/2005       08:29:00</t>
  </si>
  <si>
    <t>LISSNER</t>
  </si>
  <si>
    <t>HCMQAP577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</si>
  <si>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</si>
  <si>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</si>
  <si>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</si>
  <si>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</si>
  <si>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</si>
  <si>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</si>
  <si>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</si>
  <si>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</si>
  <si>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</si>
  <si>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</si>
  <si>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</si>
  <si>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</si>
  <si>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</si>
  <si>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</si>
  <si>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</si>
  <si>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</si>
  <si>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</si>
  <si>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</si>
  <si>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</si>
  <si>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</si>
  <si>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</si>
  <si>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</si>
  <si>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</si>
  <si>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</si>
  <si>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</si>
  <si>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</si>
  <si>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</si>
  <si>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</si>
  <si>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</si>
  <si>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</si>
  <si>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</si>
  <si>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</si>
  <si>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</si>
  <si>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</si>
  <si>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</si>
  <si>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</si>
  <si>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</si>
  <si>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</si>
  <si>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</si>
  <si>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</si>
  <si>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</si>
  <si>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</si>
  <si>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</si>
  <si>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</si>
  <si>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</si>
  <si>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</si>
  <si>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55.586315*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</si>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</sst>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2" fontId="4" fillId="0" borderId="1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auto val="1"/>
        <c:lblOffset val="100"/>
        <c:noMultiLvlLbl val="0"/>
      </c:catAx>
      <c:valAx>
        <c:axId val="2454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-0.002271</v>
      </c>
      <c r="C4" s="11">
        <v>-0.003791</v>
      </c>
      <c r="D4" s="11">
        <v>-0.003803</v>
      </c>
      <c r="E4" s="11">
        <v>-0.003795</v>
      </c>
      <c r="F4" s="23">
        <v>-0.002099</v>
      </c>
      <c r="G4" s="33">
        <v>-0.011817</v>
      </c>
    </row>
    <row r="5" spans="1:7" ht="12.75" thickBot="1">
      <c r="A5" s="43" t="s">
        <v>13</v>
      </c>
      <c r="B5" s="44">
        <v>5.971934</v>
      </c>
      <c r="C5" s="45">
        <v>3.305954</v>
      </c>
      <c r="D5" s="45">
        <v>-1.215032</v>
      </c>
      <c r="E5" s="45">
        <v>-2.712387</v>
      </c>
      <c r="F5" s="46">
        <v>-5.285899</v>
      </c>
      <c r="G5" s="47">
        <v>5.950292</v>
      </c>
    </row>
    <row r="6" spans="1:7" ht="12.75" thickTop="1">
      <c r="A6" s="6" t="s">
        <v>14</v>
      </c>
      <c r="B6" s="38">
        <v>-120.6889</v>
      </c>
      <c r="C6" s="39">
        <v>116.3246</v>
      </c>
      <c r="D6" s="39">
        <v>-26.13471</v>
      </c>
      <c r="E6" s="39">
        <v>101.5886</v>
      </c>
      <c r="F6" s="40">
        <v>-215.8487</v>
      </c>
      <c r="G6" s="41">
        <v>-0.0005933897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0.4911578</v>
      </c>
      <c r="C8" s="12">
        <v>2.714696</v>
      </c>
      <c r="D8" s="12">
        <v>0.6076891</v>
      </c>
      <c r="E8" s="12">
        <v>0.9532656</v>
      </c>
      <c r="F8" s="24">
        <v>-1.235678</v>
      </c>
      <c r="G8" s="34">
        <v>0.935403</v>
      </c>
    </row>
    <row r="9" spans="1:7" ht="12">
      <c r="A9" s="19" t="s">
        <v>17</v>
      </c>
      <c r="B9" s="28">
        <v>0.2123568</v>
      </c>
      <c r="C9" s="12">
        <v>-0.04760578</v>
      </c>
      <c r="D9" s="12">
        <v>-0.1755382</v>
      </c>
      <c r="E9" s="12">
        <v>-0.1914756</v>
      </c>
      <c r="F9" s="24">
        <v>-0.03354704</v>
      </c>
      <c r="G9" s="34">
        <v>-0.07372087</v>
      </c>
    </row>
    <row r="10" spans="1:7" ht="12">
      <c r="A10" s="19" t="s">
        <v>18</v>
      </c>
      <c r="B10" s="28">
        <v>0.8852952</v>
      </c>
      <c r="C10" s="12">
        <v>-0.1508533</v>
      </c>
      <c r="D10" s="12">
        <v>0.12289</v>
      </c>
      <c r="E10" s="12">
        <v>-0.5037703</v>
      </c>
      <c r="F10" s="24">
        <v>-2.445841</v>
      </c>
      <c r="G10" s="34">
        <v>-0.3262096</v>
      </c>
    </row>
    <row r="11" spans="1:7" ht="12">
      <c r="A11" s="20" t="s">
        <v>19</v>
      </c>
      <c r="B11" s="49">
        <v>0.5123084</v>
      </c>
      <c r="C11" s="50">
        <v>-4.069683</v>
      </c>
      <c r="D11" s="50">
        <v>-6.129862</v>
      </c>
      <c r="E11" s="50">
        <v>-4.33587</v>
      </c>
      <c r="F11" s="51">
        <v>10.57947</v>
      </c>
      <c r="G11" s="48">
        <v>-2.019386</v>
      </c>
    </row>
    <row r="12" spans="1:7" ht="12">
      <c r="A12" s="19" t="s">
        <v>20</v>
      </c>
      <c r="B12" s="28">
        <v>0.09928108</v>
      </c>
      <c r="C12" s="12">
        <v>-0.572558</v>
      </c>
      <c r="D12" s="12">
        <v>-0.6153775</v>
      </c>
      <c r="E12" s="12">
        <v>-0.07570564</v>
      </c>
      <c r="F12" s="24">
        <v>-0.7146594</v>
      </c>
      <c r="G12" s="52">
        <v>-0.3853483</v>
      </c>
    </row>
    <row r="13" spans="1:7" ht="12">
      <c r="A13" s="19" t="s">
        <v>21</v>
      </c>
      <c r="B13" s="28">
        <v>-0.0007111152</v>
      </c>
      <c r="C13" s="12">
        <v>0.03731633</v>
      </c>
      <c r="D13" s="12">
        <v>0.001873813</v>
      </c>
      <c r="E13" s="12">
        <v>0.1109874</v>
      </c>
      <c r="F13" s="24">
        <v>0.1543687</v>
      </c>
      <c r="G13" s="34">
        <v>0.05663551</v>
      </c>
    </row>
    <row r="14" spans="1:7" ht="12">
      <c r="A14" s="19" t="s">
        <v>22</v>
      </c>
      <c r="B14" s="28">
        <v>0.007955193</v>
      </c>
      <c r="C14" s="12">
        <v>0.1484049</v>
      </c>
      <c r="D14" s="12">
        <v>0.1673828</v>
      </c>
      <c r="E14" s="12">
        <v>0.07752017</v>
      </c>
      <c r="F14" s="24">
        <v>-0.1148361</v>
      </c>
      <c r="G14" s="34">
        <v>0.08060834</v>
      </c>
    </row>
    <row r="15" spans="1:7" ht="12">
      <c r="A15" s="20" t="s">
        <v>23</v>
      </c>
      <c r="B15" s="30">
        <v>0.08271013</v>
      </c>
      <c r="C15" s="14">
        <v>0.50351</v>
      </c>
      <c r="D15" s="14">
        <v>0.8230103</v>
      </c>
      <c r="E15" s="14">
        <v>0.6274612</v>
      </c>
      <c r="F15" s="26">
        <v>-0.04841106</v>
      </c>
      <c r="G15" s="36">
        <v>0.4763179</v>
      </c>
    </row>
    <row r="16" spans="1:7" ht="12">
      <c r="A16" s="19" t="s">
        <v>24</v>
      </c>
      <c r="B16" s="28">
        <v>0.01475505</v>
      </c>
      <c r="C16" s="12">
        <v>0.06068808</v>
      </c>
      <c r="D16" s="12">
        <v>-0.01119584</v>
      </c>
      <c r="E16" s="12">
        <v>-0.002640867</v>
      </c>
      <c r="F16" s="24">
        <v>0.02582967</v>
      </c>
      <c r="G16" s="34">
        <v>0.01682708</v>
      </c>
    </row>
    <row r="17" spans="1:7" ht="12">
      <c r="A17" s="19" t="s">
        <v>25</v>
      </c>
      <c r="B17" s="28">
        <v>-0.01604455</v>
      </c>
      <c r="C17" s="12">
        <v>-0.01441567</v>
      </c>
      <c r="D17" s="12">
        <v>-0.006540465</v>
      </c>
      <c r="E17" s="12">
        <v>-0.0155168</v>
      </c>
      <c r="F17" s="24">
        <v>-0.004843635</v>
      </c>
      <c r="G17" s="34">
        <v>-0.01173738</v>
      </c>
    </row>
    <row r="18" spans="1:7" ht="12">
      <c r="A18" s="19" t="s">
        <v>26</v>
      </c>
      <c r="B18" s="28">
        <v>0.05836664</v>
      </c>
      <c r="C18" s="12">
        <v>-0.04137982</v>
      </c>
      <c r="D18" s="12">
        <v>0.04424265</v>
      </c>
      <c r="E18" s="12">
        <v>-0.01822003</v>
      </c>
      <c r="F18" s="24">
        <v>0.04487207</v>
      </c>
      <c r="G18" s="34">
        <v>0.01072625</v>
      </c>
    </row>
    <row r="19" spans="1:7" ht="12">
      <c r="A19" s="20" t="s">
        <v>27</v>
      </c>
      <c r="B19" s="30">
        <v>-0.2723247</v>
      </c>
      <c r="C19" s="14">
        <v>-0.2729899</v>
      </c>
      <c r="D19" s="14">
        <v>-0.2940703</v>
      </c>
      <c r="E19" s="14">
        <v>-0.2784519</v>
      </c>
      <c r="F19" s="26">
        <v>-0.1886139</v>
      </c>
      <c r="G19" s="36">
        <v>-0.2680572</v>
      </c>
    </row>
    <row r="20" spans="1:7" ht="12.75" thickBot="1">
      <c r="A20" s="43" t="s">
        <v>28</v>
      </c>
      <c r="B20" s="44">
        <v>5.581557E-05</v>
      </c>
      <c r="C20" s="45">
        <v>-0.002645201</v>
      </c>
      <c r="D20" s="45">
        <v>-0.002219758</v>
      </c>
      <c r="E20" s="45">
        <v>0.002662396</v>
      </c>
      <c r="F20" s="46">
        <v>0.007248556</v>
      </c>
      <c r="G20" s="47">
        <v>0.0004428002</v>
      </c>
    </row>
    <row r="21" spans="1:7" ht="12.75" thickTop="1">
      <c r="A21" s="6" t="s">
        <v>29</v>
      </c>
      <c r="B21" s="38">
        <v>-165.8222</v>
      </c>
      <c r="C21" s="39">
        <v>32.32476</v>
      </c>
      <c r="D21" s="39">
        <v>-5.677964</v>
      </c>
      <c r="E21" s="39">
        <v>57.25122</v>
      </c>
      <c r="F21" s="40">
        <v>27.79784</v>
      </c>
      <c r="G21" s="42">
        <v>0.003574125</v>
      </c>
    </row>
    <row r="22" spans="1:7" ht="12">
      <c r="A22" s="19" t="s">
        <v>30</v>
      </c>
      <c r="B22" s="28">
        <v>119.4444</v>
      </c>
      <c r="C22" s="12">
        <v>66.12005</v>
      </c>
      <c r="D22" s="12">
        <v>-24.3007</v>
      </c>
      <c r="E22" s="12">
        <v>-54.24827</v>
      </c>
      <c r="F22" s="24">
        <v>-105.7219</v>
      </c>
      <c r="G22" s="35">
        <v>0</v>
      </c>
    </row>
    <row r="23" spans="1:7" ht="12">
      <c r="A23" s="19" t="s">
        <v>31</v>
      </c>
      <c r="B23" s="28">
        <v>-1.6278</v>
      </c>
      <c r="C23" s="12">
        <v>-0.3879089</v>
      </c>
      <c r="D23" s="12">
        <v>-2.017572</v>
      </c>
      <c r="E23" s="12">
        <v>-0.7808199</v>
      </c>
      <c r="F23" s="24">
        <v>4.730583</v>
      </c>
      <c r="G23" s="34">
        <v>-0.3726687</v>
      </c>
    </row>
    <row r="24" spans="1:7" ht="12">
      <c r="A24" s="19" t="s">
        <v>32</v>
      </c>
      <c r="B24" s="28">
        <v>2.418193</v>
      </c>
      <c r="C24" s="12">
        <v>3.104459</v>
      </c>
      <c r="D24" s="12">
        <v>4.6676</v>
      </c>
      <c r="E24" s="12">
        <v>3.926855</v>
      </c>
      <c r="F24" s="24">
        <v>4.307104</v>
      </c>
      <c r="G24" s="34">
        <v>3.741058</v>
      </c>
    </row>
    <row r="25" spans="1:7" ht="12">
      <c r="A25" s="19" t="s">
        <v>33</v>
      </c>
      <c r="B25" s="28">
        <v>-0.3174685</v>
      </c>
      <c r="C25" s="12">
        <v>-0.1400885</v>
      </c>
      <c r="D25" s="12">
        <v>-0.4514879</v>
      </c>
      <c r="E25" s="12">
        <v>-0.1707475</v>
      </c>
      <c r="F25" s="24">
        <v>-1.718025</v>
      </c>
      <c r="G25" s="34">
        <v>-0.4583574</v>
      </c>
    </row>
    <row r="26" spans="1:7" ht="12">
      <c r="A26" s="20" t="s">
        <v>34</v>
      </c>
      <c r="B26" s="30">
        <v>1.200142</v>
      </c>
      <c r="C26" s="14">
        <v>0.2167958</v>
      </c>
      <c r="D26" s="14">
        <v>-0.1612395</v>
      </c>
      <c r="E26" s="14">
        <v>0.106318</v>
      </c>
      <c r="F26" s="26">
        <v>1.350656</v>
      </c>
      <c r="G26" s="36">
        <v>0.3917489</v>
      </c>
    </row>
    <row r="27" spans="1:7" ht="12">
      <c r="A27" s="19" t="s">
        <v>35</v>
      </c>
      <c r="B27" s="28">
        <v>0.1618867</v>
      </c>
      <c r="C27" s="12">
        <v>-0.2344497</v>
      </c>
      <c r="D27" s="12">
        <v>-0.09706844</v>
      </c>
      <c r="E27" s="12">
        <v>0.1983408</v>
      </c>
      <c r="F27" s="24">
        <v>0.4003419</v>
      </c>
      <c r="G27" s="34">
        <v>0.04461759</v>
      </c>
    </row>
    <row r="28" spans="1:7" ht="12">
      <c r="A28" s="19" t="s">
        <v>36</v>
      </c>
      <c r="B28" s="28">
        <v>0.3425154</v>
      </c>
      <c r="C28" s="12">
        <v>0.3313838</v>
      </c>
      <c r="D28" s="12">
        <v>0.3978448</v>
      </c>
      <c r="E28" s="12">
        <v>0.5756098</v>
      </c>
      <c r="F28" s="24">
        <v>0.2080653</v>
      </c>
      <c r="G28" s="34">
        <v>0.3914179</v>
      </c>
    </row>
    <row r="29" spans="1:7" ht="12">
      <c r="A29" s="19" t="s">
        <v>37</v>
      </c>
      <c r="B29" s="28">
        <v>-0.0539018</v>
      </c>
      <c r="C29" s="12">
        <v>-2.851907E-05</v>
      </c>
      <c r="D29" s="12">
        <v>-0.06118058</v>
      </c>
      <c r="E29" s="12">
        <v>-0.01324587</v>
      </c>
      <c r="F29" s="24">
        <v>-0.08476552</v>
      </c>
      <c r="G29" s="34">
        <v>-0.0370226</v>
      </c>
    </row>
    <row r="30" spans="1:7" ht="12">
      <c r="A30" s="20" t="s">
        <v>38</v>
      </c>
      <c r="B30" s="30">
        <v>0.2144944</v>
      </c>
      <c r="C30" s="14">
        <v>0.1329319</v>
      </c>
      <c r="D30" s="14">
        <v>-0.004284602</v>
      </c>
      <c r="E30" s="14">
        <v>-0.007562308</v>
      </c>
      <c r="F30" s="26">
        <v>0.2941411</v>
      </c>
      <c r="G30" s="36">
        <v>0.09918328</v>
      </c>
    </row>
    <row r="31" spans="1:7" ht="12">
      <c r="A31" s="19" t="s">
        <v>39</v>
      </c>
      <c r="B31" s="28">
        <v>0.03315663</v>
      </c>
      <c r="C31" s="12">
        <v>-0.02712188</v>
      </c>
      <c r="D31" s="12">
        <v>-0.007079132</v>
      </c>
      <c r="E31" s="12">
        <v>0.007451732</v>
      </c>
      <c r="F31" s="24">
        <v>0.02957048</v>
      </c>
      <c r="G31" s="34">
        <v>0.002277926</v>
      </c>
    </row>
    <row r="32" spans="1:7" ht="12">
      <c r="A32" s="19" t="s">
        <v>40</v>
      </c>
      <c r="B32" s="28">
        <v>0.02626006</v>
      </c>
      <c r="C32" s="12">
        <v>0.05007403</v>
      </c>
      <c r="D32" s="12">
        <v>0.04889321</v>
      </c>
      <c r="E32" s="12">
        <v>0.06304135</v>
      </c>
      <c r="F32" s="24">
        <v>0.01089757</v>
      </c>
      <c r="G32" s="34">
        <v>0.0442631</v>
      </c>
    </row>
    <row r="33" spans="1:7" ht="12">
      <c r="A33" s="19" t="s">
        <v>41</v>
      </c>
      <c r="B33" s="28">
        <v>0.1335705</v>
      </c>
      <c r="C33" s="12">
        <v>0.04693192</v>
      </c>
      <c r="D33" s="12">
        <v>0.07192201</v>
      </c>
      <c r="E33" s="12">
        <v>0.05381153</v>
      </c>
      <c r="F33" s="24">
        <v>0.03286188</v>
      </c>
      <c r="G33" s="34">
        <v>0.06522819</v>
      </c>
    </row>
    <row r="34" spans="1:7" ht="12">
      <c r="A34" s="20" t="s">
        <v>42</v>
      </c>
      <c r="B34" s="30">
        <v>-0.005266638</v>
      </c>
      <c r="C34" s="14">
        <v>-0.004744791</v>
      </c>
      <c r="D34" s="14">
        <v>0.009269566</v>
      </c>
      <c r="E34" s="14">
        <v>0.01142007</v>
      </c>
      <c r="F34" s="26">
        <v>-0.006089566</v>
      </c>
      <c r="G34" s="36">
        <v>0.002295372</v>
      </c>
    </row>
    <row r="35" spans="1:7" ht="12.75" thickBot="1">
      <c r="A35" s="21" t="s">
        <v>43</v>
      </c>
      <c r="B35" s="31">
        <v>0.001467771</v>
      </c>
      <c r="C35" s="15">
        <v>0.0005120203</v>
      </c>
      <c r="D35" s="15">
        <v>-0.001800347</v>
      </c>
      <c r="E35" s="15">
        <v>-0.003015688</v>
      </c>
      <c r="F35" s="27">
        <v>0.0003043863</v>
      </c>
      <c r="G35" s="37">
        <v>-0.0007856063</v>
      </c>
    </row>
    <row r="36" spans="1:7" ht="12">
      <c r="A36" s="4" t="s">
        <v>44</v>
      </c>
      <c r="B36" s="3">
        <v>21.0968</v>
      </c>
      <c r="C36" s="3">
        <v>21.09375</v>
      </c>
      <c r="D36" s="3">
        <v>21.10291</v>
      </c>
      <c r="E36" s="3">
        <v>21.10291</v>
      </c>
      <c r="F36" s="3">
        <v>21.11511</v>
      </c>
      <c r="G36" s="3"/>
    </row>
    <row r="37" spans="1:6" ht="12">
      <c r="A37" s="4" t="s">
        <v>45</v>
      </c>
      <c r="B37" s="2">
        <v>0.05696615</v>
      </c>
      <c r="C37" s="2">
        <v>-0.02339681</v>
      </c>
      <c r="D37" s="2">
        <v>-0.06459554</v>
      </c>
      <c r="E37" s="2">
        <v>-0.08951823</v>
      </c>
      <c r="F37" s="2">
        <v>-0.1037598</v>
      </c>
    </row>
    <row r="38" spans="1:7" ht="12">
      <c r="A38" s="4" t="s">
        <v>54</v>
      </c>
      <c r="B38" s="2">
        <v>0.0002085086</v>
      </c>
      <c r="C38" s="2">
        <v>-0.0001981066</v>
      </c>
      <c r="D38" s="2">
        <v>4.440529E-05</v>
      </c>
      <c r="E38" s="2">
        <v>-0.0001721676</v>
      </c>
      <c r="F38" s="2">
        <v>0.0003674013</v>
      </c>
      <c r="G38" s="2">
        <v>0.0001115919</v>
      </c>
    </row>
    <row r="39" spans="1:7" ht="12.75" thickBot="1">
      <c r="A39" s="4" t="s">
        <v>55</v>
      </c>
      <c r="B39" s="2">
        <v>0.0002794072</v>
      </c>
      <c r="C39" s="2">
        <v>-5.364221E-05</v>
      </c>
      <c r="D39" s="2">
        <v>0</v>
      </c>
      <c r="E39" s="2">
        <v>-9.826105E-05</v>
      </c>
      <c r="F39" s="2">
        <v>-4.33721E-05</v>
      </c>
      <c r="G39" s="2">
        <v>0.0004529707</v>
      </c>
    </row>
    <row r="40" spans="2:7" ht="12.75" thickBot="1">
      <c r="B40" s="7" t="s">
        <v>46</v>
      </c>
      <c r="C40" s="17">
        <v>-0.003796</v>
      </c>
      <c r="D40" s="16" t="s">
        <v>47</v>
      </c>
      <c r="E40" s="17">
        <v>3.112941</v>
      </c>
      <c r="F40" s="16" t="s">
        <v>48</v>
      </c>
      <c r="G40" s="53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0.002271</v>
      </c>
      <c r="C4">
        <v>0.003791</v>
      </c>
      <c r="D4">
        <v>0.003803</v>
      </c>
      <c r="E4">
        <v>0.003795</v>
      </c>
      <c r="F4">
        <v>0.002099</v>
      </c>
      <c r="G4">
        <v>0.011817</v>
      </c>
    </row>
    <row r="5" spans="1:7" ht="12.75">
      <c r="A5" t="s">
        <v>13</v>
      </c>
      <c r="B5">
        <v>5.971934</v>
      </c>
      <c r="C5">
        <v>3.305954</v>
      </c>
      <c r="D5">
        <v>-1.215032</v>
      </c>
      <c r="E5">
        <v>-2.712387</v>
      </c>
      <c r="F5">
        <v>-5.285899</v>
      </c>
      <c r="G5">
        <v>5.950292</v>
      </c>
    </row>
    <row r="6" spans="1:7" ht="12.75">
      <c r="A6" t="s">
        <v>14</v>
      </c>
      <c r="B6" s="54">
        <v>-120.6889</v>
      </c>
      <c r="C6" s="54">
        <v>116.3246</v>
      </c>
      <c r="D6" s="54">
        <v>-26.13471</v>
      </c>
      <c r="E6" s="54">
        <v>101.5886</v>
      </c>
      <c r="F6" s="54">
        <v>-215.8487</v>
      </c>
      <c r="G6" s="54">
        <v>-0.0005933897</v>
      </c>
    </row>
    <row r="7" spans="1:7" ht="12.75">
      <c r="A7" t="s">
        <v>15</v>
      </c>
      <c r="B7" s="54">
        <v>10000</v>
      </c>
      <c r="C7" s="54">
        <v>10000</v>
      </c>
      <c r="D7" s="54">
        <v>10000</v>
      </c>
      <c r="E7" s="54">
        <v>10000</v>
      </c>
      <c r="F7" s="54">
        <v>10000</v>
      </c>
      <c r="G7" s="54">
        <v>10000</v>
      </c>
    </row>
    <row r="8" spans="1:7" ht="12.75">
      <c r="A8" t="s">
        <v>16</v>
      </c>
      <c r="B8" s="54">
        <v>0.4911578</v>
      </c>
      <c r="C8" s="54">
        <v>2.714696</v>
      </c>
      <c r="D8" s="54">
        <v>0.6076891</v>
      </c>
      <c r="E8" s="54">
        <v>0.9532656</v>
      </c>
      <c r="F8" s="54">
        <v>-1.235678</v>
      </c>
      <c r="G8" s="54">
        <v>0.935403</v>
      </c>
    </row>
    <row r="9" spans="1:7" ht="12.75">
      <c r="A9" t="s">
        <v>17</v>
      </c>
      <c r="B9" s="54">
        <v>0.2123568</v>
      </c>
      <c r="C9" s="54">
        <v>-0.04760578</v>
      </c>
      <c r="D9" s="54">
        <v>-0.1755382</v>
      </c>
      <c r="E9" s="54">
        <v>-0.1914756</v>
      </c>
      <c r="F9" s="54">
        <v>-0.03354704</v>
      </c>
      <c r="G9" s="54">
        <v>-0.07372087</v>
      </c>
    </row>
    <row r="10" spans="1:7" ht="12.75">
      <c r="A10" t="s">
        <v>18</v>
      </c>
      <c r="B10" s="54">
        <v>0.8852952</v>
      </c>
      <c r="C10" s="54">
        <v>-0.1508533</v>
      </c>
      <c r="D10" s="54">
        <v>0.12289</v>
      </c>
      <c r="E10" s="54">
        <v>-0.5037703</v>
      </c>
      <c r="F10" s="54">
        <v>-2.445841</v>
      </c>
      <c r="G10" s="54">
        <v>-0.3262096</v>
      </c>
    </row>
    <row r="11" spans="1:7" ht="12.75">
      <c r="A11" t="s">
        <v>19</v>
      </c>
      <c r="B11" s="54">
        <v>0.5123084</v>
      </c>
      <c r="C11" s="54">
        <v>-4.069683</v>
      </c>
      <c r="D11" s="54">
        <v>-6.129862</v>
      </c>
      <c r="E11" s="54">
        <v>-4.33587</v>
      </c>
      <c r="F11" s="54">
        <v>10.57947</v>
      </c>
      <c r="G11" s="54">
        <v>-2.019386</v>
      </c>
    </row>
    <row r="12" spans="1:7" ht="12.75">
      <c r="A12" t="s">
        <v>20</v>
      </c>
      <c r="B12" s="54">
        <v>0.09928108</v>
      </c>
      <c r="C12" s="54">
        <v>-0.572558</v>
      </c>
      <c r="D12" s="54">
        <v>-0.6153775</v>
      </c>
      <c r="E12" s="54">
        <v>-0.07570564</v>
      </c>
      <c r="F12" s="54">
        <v>-0.7146594</v>
      </c>
      <c r="G12" s="54">
        <v>-0.3853483</v>
      </c>
    </row>
    <row r="13" spans="1:7" ht="12.75">
      <c r="A13" t="s">
        <v>21</v>
      </c>
      <c r="B13" s="54">
        <v>-0.0007111152</v>
      </c>
      <c r="C13" s="54">
        <v>0.03731633</v>
      </c>
      <c r="D13" s="54">
        <v>0.001873813</v>
      </c>
      <c r="E13" s="54">
        <v>0.1109874</v>
      </c>
      <c r="F13" s="54">
        <v>0.1543687</v>
      </c>
      <c r="G13" s="54">
        <v>0.05663551</v>
      </c>
    </row>
    <row r="14" spans="1:7" ht="12.75">
      <c r="A14" t="s">
        <v>22</v>
      </c>
      <c r="B14" s="54">
        <v>0.007955193</v>
      </c>
      <c r="C14" s="54">
        <v>0.1484049</v>
      </c>
      <c r="D14" s="54">
        <v>0.1673828</v>
      </c>
      <c r="E14" s="54">
        <v>0.07752017</v>
      </c>
      <c r="F14" s="54">
        <v>-0.1148361</v>
      </c>
      <c r="G14" s="54">
        <v>0.08060834</v>
      </c>
    </row>
    <row r="15" spans="1:7" ht="12.75">
      <c r="A15" t="s">
        <v>23</v>
      </c>
      <c r="B15" s="54">
        <v>0.08271013</v>
      </c>
      <c r="C15" s="54">
        <v>0.50351</v>
      </c>
      <c r="D15" s="54">
        <v>0.8230103</v>
      </c>
      <c r="E15" s="54">
        <v>0.6274612</v>
      </c>
      <c r="F15" s="54">
        <v>-0.04841106</v>
      </c>
      <c r="G15" s="54">
        <v>0.4763179</v>
      </c>
    </row>
    <row r="16" spans="1:7" ht="12.75">
      <c r="A16" t="s">
        <v>24</v>
      </c>
      <c r="B16" s="54">
        <v>0.01475505</v>
      </c>
      <c r="C16" s="54">
        <v>0.06068808</v>
      </c>
      <c r="D16" s="54">
        <v>-0.01119584</v>
      </c>
      <c r="E16" s="54">
        <v>-0.002640867</v>
      </c>
      <c r="F16" s="54">
        <v>0.02582967</v>
      </c>
      <c r="G16" s="54">
        <v>0.01682708</v>
      </c>
    </row>
    <row r="17" spans="1:7" ht="12.75">
      <c r="A17" t="s">
        <v>25</v>
      </c>
      <c r="B17" s="54">
        <v>-0.01604455</v>
      </c>
      <c r="C17" s="54">
        <v>-0.01441567</v>
      </c>
      <c r="D17" s="54">
        <v>-0.006540465</v>
      </c>
      <c r="E17" s="54">
        <v>-0.0155168</v>
      </c>
      <c r="F17" s="54">
        <v>-0.004843635</v>
      </c>
      <c r="G17" s="54">
        <v>-0.01173738</v>
      </c>
    </row>
    <row r="18" spans="1:7" ht="12.75">
      <c r="A18" t="s">
        <v>26</v>
      </c>
      <c r="B18" s="54">
        <v>0.05836664</v>
      </c>
      <c r="C18" s="54">
        <v>-0.04137982</v>
      </c>
      <c r="D18" s="54">
        <v>0.04424265</v>
      </c>
      <c r="E18" s="54">
        <v>-0.01822003</v>
      </c>
      <c r="F18" s="54">
        <v>0.04487207</v>
      </c>
      <c r="G18" s="54">
        <v>0.01072625</v>
      </c>
    </row>
    <row r="19" spans="1:7" ht="12.75">
      <c r="A19" t="s">
        <v>27</v>
      </c>
      <c r="B19" s="54">
        <v>-0.2723247</v>
      </c>
      <c r="C19" s="54">
        <v>-0.2729899</v>
      </c>
      <c r="D19" s="54">
        <v>-0.2940703</v>
      </c>
      <c r="E19" s="54">
        <v>-0.2784519</v>
      </c>
      <c r="F19" s="54">
        <v>-0.1886139</v>
      </c>
      <c r="G19" s="54">
        <v>-0.2680572</v>
      </c>
    </row>
    <row r="20" spans="1:7" ht="12.75">
      <c r="A20" t="s">
        <v>28</v>
      </c>
      <c r="B20" s="54">
        <v>5.581557E-05</v>
      </c>
      <c r="C20" s="54">
        <v>-0.002645201</v>
      </c>
      <c r="D20" s="54">
        <v>-0.002219758</v>
      </c>
      <c r="E20" s="54">
        <v>0.002662396</v>
      </c>
      <c r="F20" s="54">
        <v>0.007248556</v>
      </c>
      <c r="G20" s="54">
        <v>0.0004428002</v>
      </c>
    </row>
    <row r="21" spans="1:7" ht="12.75">
      <c r="A21" t="s">
        <v>29</v>
      </c>
      <c r="B21" s="54">
        <v>-165.8222</v>
      </c>
      <c r="C21" s="54">
        <v>32.32476</v>
      </c>
      <c r="D21" s="54">
        <v>-5.677964</v>
      </c>
      <c r="E21" s="54">
        <v>57.25122</v>
      </c>
      <c r="F21" s="54">
        <v>27.79784</v>
      </c>
      <c r="G21" s="54">
        <v>0.003574125</v>
      </c>
    </row>
    <row r="22" spans="1:7" ht="12.75">
      <c r="A22" t="s">
        <v>30</v>
      </c>
      <c r="B22" s="54">
        <v>119.4444</v>
      </c>
      <c r="C22" s="54">
        <v>66.12005</v>
      </c>
      <c r="D22" s="54">
        <v>-24.3007</v>
      </c>
      <c r="E22" s="54">
        <v>-54.24827</v>
      </c>
      <c r="F22" s="54">
        <v>-105.7219</v>
      </c>
      <c r="G22" s="54">
        <v>0</v>
      </c>
    </row>
    <row r="23" spans="1:7" ht="12.75">
      <c r="A23" t="s">
        <v>31</v>
      </c>
      <c r="B23" s="54">
        <v>-1.6278</v>
      </c>
      <c r="C23" s="54">
        <v>-0.3879089</v>
      </c>
      <c r="D23" s="54">
        <v>-2.017572</v>
      </c>
      <c r="E23" s="54">
        <v>-0.7808199</v>
      </c>
      <c r="F23" s="54">
        <v>4.730583</v>
      </c>
      <c r="G23" s="54">
        <v>-0.3726687</v>
      </c>
    </row>
    <row r="24" spans="1:7" ht="12.75">
      <c r="A24" t="s">
        <v>32</v>
      </c>
      <c r="B24" s="54">
        <v>2.418193</v>
      </c>
      <c r="C24" s="54">
        <v>3.104459</v>
      </c>
      <c r="D24" s="54">
        <v>4.6676</v>
      </c>
      <c r="E24" s="54">
        <v>3.926855</v>
      </c>
      <c r="F24" s="54">
        <v>4.307104</v>
      </c>
      <c r="G24" s="54">
        <v>3.741058</v>
      </c>
    </row>
    <row r="25" spans="1:7" ht="12.75">
      <c r="A25" t="s">
        <v>33</v>
      </c>
      <c r="B25" s="54">
        <v>-0.3174685</v>
      </c>
      <c r="C25" s="54">
        <v>-0.1400885</v>
      </c>
      <c r="D25" s="54">
        <v>-0.4514879</v>
      </c>
      <c r="E25" s="54">
        <v>-0.1707475</v>
      </c>
      <c r="F25" s="54">
        <v>-1.718025</v>
      </c>
      <c r="G25" s="54">
        <v>-0.4583574</v>
      </c>
    </row>
    <row r="26" spans="1:7" ht="12.75">
      <c r="A26" t="s">
        <v>34</v>
      </c>
      <c r="B26" s="54">
        <v>1.200142</v>
      </c>
      <c r="C26" s="54">
        <v>0.2167958</v>
      </c>
      <c r="D26" s="54">
        <v>-0.1612395</v>
      </c>
      <c r="E26" s="54">
        <v>0.106318</v>
      </c>
      <c r="F26" s="54">
        <v>1.350656</v>
      </c>
      <c r="G26" s="54">
        <v>0.3917489</v>
      </c>
    </row>
    <row r="27" spans="1:7" ht="12.75">
      <c r="A27" t="s">
        <v>35</v>
      </c>
      <c r="B27" s="54">
        <v>0.1618867</v>
      </c>
      <c r="C27" s="54">
        <v>-0.2344497</v>
      </c>
      <c r="D27" s="54">
        <v>-0.09706844</v>
      </c>
      <c r="E27" s="54">
        <v>0.1983408</v>
      </c>
      <c r="F27" s="54">
        <v>0.4003419</v>
      </c>
      <c r="G27" s="54">
        <v>0.04461759</v>
      </c>
    </row>
    <row r="28" spans="1:7" ht="12.75">
      <c r="A28" t="s">
        <v>36</v>
      </c>
      <c r="B28" s="54">
        <v>0.3425154</v>
      </c>
      <c r="C28" s="54">
        <v>0.3313838</v>
      </c>
      <c r="D28" s="54">
        <v>0.3978448</v>
      </c>
      <c r="E28" s="54">
        <v>0.5756098</v>
      </c>
      <c r="F28" s="54">
        <v>0.2080653</v>
      </c>
      <c r="G28" s="54">
        <v>0.3914179</v>
      </c>
    </row>
    <row r="29" spans="1:7" ht="12.75">
      <c r="A29" t="s">
        <v>37</v>
      </c>
      <c r="B29" s="54">
        <v>-0.0539018</v>
      </c>
      <c r="C29" s="54">
        <v>-2.851907E-05</v>
      </c>
      <c r="D29" s="54">
        <v>-0.06118058</v>
      </c>
      <c r="E29" s="54">
        <v>-0.01324587</v>
      </c>
      <c r="F29" s="54">
        <v>-0.08476552</v>
      </c>
      <c r="G29" s="54">
        <v>-0.0370226</v>
      </c>
    </row>
    <row r="30" spans="1:7" ht="12.75">
      <c r="A30" t="s">
        <v>38</v>
      </c>
      <c r="B30" s="54">
        <v>0.2144944</v>
      </c>
      <c r="C30" s="54">
        <v>0.1329319</v>
      </c>
      <c r="D30" s="54">
        <v>-0.004284602</v>
      </c>
      <c r="E30" s="54">
        <v>-0.007562308</v>
      </c>
      <c r="F30" s="54">
        <v>0.2941411</v>
      </c>
      <c r="G30" s="54">
        <v>0.09918328</v>
      </c>
    </row>
    <row r="31" spans="1:7" ht="12.75">
      <c r="A31" t="s">
        <v>39</v>
      </c>
      <c r="B31" s="54">
        <v>0.03315663</v>
      </c>
      <c r="C31" s="54">
        <v>-0.02712188</v>
      </c>
      <c r="D31" s="54">
        <v>-0.007079132</v>
      </c>
      <c r="E31" s="54">
        <v>0.007451732</v>
      </c>
      <c r="F31" s="54">
        <v>0.02957048</v>
      </c>
      <c r="G31" s="54">
        <v>0.002277926</v>
      </c>
    </row>
    <row r="32" spans="1:7" ht="12.75">
      <c r="A32" t="s">
        <v>40</v>
      </c>
      <c r="B32" s="54">
        <v>0.02626006</v>
      </c>
      <c r="C32" s="54">
        <v>0.05007403</v>
      </c>
      <c r="D32" s="54">
        <v>0.04889321</v>
      </c>
      <c r="E32" s="54">
        <v>0.06304135</v>
      </c>
      <c r="F32" s="54">
        <v>0.01089757</v>
      </c>
      <c r="G32" s="54">
        <v>0.0442631</v>
      </c>
    </row>
    <row r="33" spans="1:7" ht="12.75">
      <c r="A33" t="s">
        <v>41</v>
      </c>
      <c r="B33" s="54">
        <v>0.1335705</v>
      </c>
      <c r="C33" s="54">
        <v>0.04693192</v>
      </c>
      <c r="D33" s="54">
        <v>0.07192201</v>
      </c>
      <c r="E33" s="54">
        <v>0.05381153</v>
      </c>
      <c r="F33" s="54">
        <v>0.03286188</v>
      </c>
      <c r="G33" s="54">
        <v>0.06522819</v>
      </c>
    </row>
    <row r="34" spans="1:7" ht="12.75">
      <c r="A34" t="s">
        <v>42</v>
      </c>
      <c r="B34" s="54">
        <v>-0.005266638</v>
      </c>
      <c r="C34" s="54">
        <v>-0.004744791</v>
      </c>
      <c r="D34" s="54">
        <v>0.009269566</v>
      </c>
      <c r="E34" s="54">
        <v>0.01142007</v>
      </c>
      <c r="F34" s="54">
        <v>-0.006089566</v>
      </c>
      <c r="G34" s="54">
        <v>0.002295372</v>
      </c>
    </row>
    <row r="35" spans="1:7" ht="12.75">
      <c r="A35" t="s">
        <v>43</v>
      </c>
      <c r="B35" s="54">
        <v>0.001467771</v>
      </c>
      <c r="C35" s="54">
        <v>0.0005120203</v>
      </c>
      <c r="D35" s="54">
        <v>-0.001800347</v>
      </c>
      <c r="E35" s="54">
        <v>-0.003015688</v>
      </c>
      <c r="F35" s="54">
        <v>0.0003043863</v>
      </c>
      <c r="G35" s="54">
        <v>-0.0007856063</v>
      </c>
    </row>
    <row r="36" spans="1:6" ht="12.75">
      <c r="A36" t="s">
        <v>44</v>
      </c>
      <c r="B36" s="54">
        <v>21.0968</v>
      </c>
      <c r="C36" s="54">
        <v>21.09375</v>
      </c>
      <c r="D36" s="54">
        <v>21.10291</v>
      </c>
      <c r="E36" s="54">
        <v>21.10291</v>
      </c>
      <c r="F36" s="54">
        <v>21.11511</v>
      </c>
    </row>
    <row r="37" spans="1:6" ht="12.75">
      <c r="A37" t="s">
        <v>45</v>
      </c>
      <c r="B37" s="54">
        <v>0.05696615</v>
      </c>
      <c r="C37" s="54">
        <v>-0.02339681</v>
      </c>
      <c r="D37" s="54">
        <v>-0.06459554</v>
      </c>
      <c r="E37" s="54">
        <v>-0.08951823</v>
      </c>
      <c r="F37" s="54">
        <v>-0.1037598</v>
      </c>
    </row>
    <row r="38" spans="1:7" ht="12.75">
      <c r="A38" t="s">
        <v>56</v>
      </c>
      <c r="B38" s="54">
        <v>0.0002085086</v>
      </c>
      <c r="C38" s="54">
        <v>-0.0001981066</v>
      </c>
      <c r="D38" s="54">
        <v>4.440529E-05</v>
      </c>
      <c r="E38" s="54">
        <v>-0.0001721676</v>
      </c>
      <c r="F38" s="54">
        <v>0.0003674013</v>
      </c>
      <c r="G38" s="54">
        <v>0.0001115919</v>
      </c>
    </row>
    <row r="39" spans="1:7" ht="12.75">
      <c r="A39" t="s">
        <v>57</v>
      </c>
      <c r="B39" s="54">
        <v>0.0002794072</v>
      </c>
      <c r="C39" s="54">
        <v>-5.364221E-05</v>
      </c>
      <c r="D39" s="54">
        <v>0</v>
      </c>
      <c r="E39" s="54">
        <v>-9.826105E-05</v>
      </c>
      <c r="F39" s="54">
        <v>-4.33721E-05</v>
      </c>
      <c r="G39" s="54">
        <v>0.0004529707</v>
      </c>
    </row>
    <row r="40" spans="2:7" ht="12.75">
      <c r="B40" t="s">
        <v>46</v>
      </c>
      <c r="C40">
        <v>-0.003796</v>
      </c>
      <c r="D40" t="s">
        <v>47</v>
      </c>
      <c r="E40">
        <v>3.112941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0.00020850849280851816</v>
      </c>
      <c r="C50">
        <f>-0.017/(C7*C7+C22*C22)*(C21*C22+C6*C7)</f>
        <v>-0.00019810650256611657</v>
      </c>
      <c r="D50">
        <f>-0.017/(D7*D7+D22*D22)*(D21*D22+D6*D7)</f>
        <v>4.4405288431143735E-05</v>
      </c>
      <c r="E50">
        <f>-0.017/(E7*E7+E22*E22)*(E21*E22+E6*E7)</f>
        <v>-0.00017216757078508286</v>
      </c>
      <c r="F50">
        <f>-0.017/(F7*F7+F22*F22)*(F21*F22+F6*F7)</f>
        <v>0.00036740132799049425</v>
      </c>
      <c r="G50">
        <f>(B50*B$4+C50*C$4+D50*D$4+E50*E$4+F50*F$4)/SUM(B$4:F$4)</f>
        <v>5.821311102414169E-07</v>
      </c>
    </row>
    <row r="51" spans="1:7" ht="12.75">
      <c r="A51" t="s">
        <v>60</v>
      </c>
      <c r="B51">
        <f>-0.017/(B7*B7+B22*B22)*(B21*B7-B6*B22)</f>
        <v>0.00027940722281815826</v>
      </c>
      <c r="C51">
        <f>-0.017/(C7*C7+C22*C22)*(C21*C7-C6*C22)</f>
        <v>-5.364221081450032E-05</v>
      </c>
      <c r="D51">
        <f>-0.017/(D7*D7+D22*D22)*(D21*D7-D6*D22)</f>
        <v>9.76044675925787E-06</v>
      </c>
      <c r="E51">
        <f>-0.017/(E7*E7+E22*E22)*(E21*E7-E6*E22)</f>
        <v>-9.826105328651935E-05</v>
      </c>
      <c r="F51">
        <f>-0.017/(F7*F7+F22*F22)*(F21*F7-F6*F22)</f>
        <v>-4.337209135423217E-05</v>
      </c>
      <c r="G51">
        <f>(B51*B$4+C51*C$4+D51*D$4+E51*E$4+F51*F$4)/SUM(B$4:F$4)</f>
        <v>2.7644164432071514E-07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10000.065556429401</v>
      </c>
      <c r="C62">
        <f>C7+(2/0.017)*(C8*C50-C23*C51)</f>
        <v>9999.934281503402</v>
      </c>
      <c r="D62">
        <f>D7+(2/0.017)*(D8*D50-D23*D51)</f>
        <v>10000.005491413394</v>
      </c>
      <c r="E62">
        <f>E7+(2/0.017)*(E8*E50-E23*E51)</f>
        <v>9999.971665222534</v>
      </c>
      <c r="F62">
        <f>F7+(2/0.017)*(F8*F50-F23*F51)</f>
        <v>9999.970727710572</v>
      </c>
    </row>
    <row r="63" spans="1:6" ht="12.75">
      <c r="A63" t="s">
        <v>68</v>
      </c>
      <c r="B63">
        <f>B8+(3/0.017)*(B9*B50-B24*B51)</f>
        <v>0.37973737751835224</v>
      </c>
      <c r="C63">
        <f>C8+(3/0.017)*(C9*C50-C24*C51)</f>
        <v>2.745747951538948</v>
      </c>
      <c r="D63">
        <f>D8+(3/0.017)*(D9*D50-D24*D51)</f>
        <v>0.598273920171436</v>
      </c>
      <c r="E63">
        <f>E8+(3/0.017)*(E9*E50-E24*E51)</f>
        <v>1.027175505409421</v>
      </c>
      <c r="F63">
        <f>F8+(3/0.017)*(F9*F50-F24*F51)</f>
        <v>-1.2048869033328184</v>
      </c>
    </row>
    <row r="64" spans="1:6" ht="12.75">
      <c r="A64" t="s">
        <v>69</v>
      </c>
      <c r="B64">
        <f>B9+(4/0.017)*(B10*B50-B25*B51)</f>
        <v>0.27666140229643815</v>
      </c>
      <c r="C64">
        <f>C9+(4/0.017)*(C10*C50-C25*C51)</f>
        <v>-0.042342165220265876</v>
      </c>
      <c r="D64">
        <f>D9+(4/0.017)*(D10*D50-D25*D51)</f>
        <v>-0.1732173318810112</v>
      </c>
      <c r="E64">
        <f>E9+(4/0.017)*(E10*E50-E25*E51)</f>
        <v>-0.17501558127326294</v>
      </c>
      <c r="F64">
        <f>F9+(4/0.017)*(F10*F50-F25*F51)</f>
        <v>-0.2625163502829302</v>
      </c>
    </row>
    <row r="65" spans="1:6" ht="12.75">
      <c r="A65" t="s">
        <v>70</v>
      </c>
      <c r="B65">
        <f>B10+(5/0.017)*(B11*B50-B26*B51)</f>
        <v>0.8180870556263862</v>
      </c>
      <c r="C65">
        <f>C10+(5/0.017)*(C11*C50-C26*C51)</f>
        <v>0.08969377990884686</v>
      </c>
      <c r="D65">
        <f>D10+(5/0.017)*(D11*D50-D26*D51)</f>
        <v>0.04329455276533285</v>
      </c>
      <c r="E65">
        <f>E10+(5/0.017)*(E11*E50-E26*E51)</f>
        <v>-0.2811399694696372</v>
      </c>
      <c r="F65">
        <f>F10+(5/0.017)*(F11*F50-F26*F51)</f>
        <v>-1.2854021462189011</v>
      </c>
    </row>
    <row r="66" spans="1:6" ht="12.75">
      <c r="A66" t="s">
        <v>71</v>
      </c>
      <c r="B66">
        <f>B11+(6/0.017)*(B12*B50-B27*B51)</f>
        <v>0.5036502712107078</v>
      </c>
      <c r="C66">
        <f>C11+(6/0.017)*(C12*C50-C27*C51)</f>
        <v>-4.034088507295252</v>
      </c>
      <c r="D66">
        <f>D11+(6/0.017)*(D12*D50-D27*D51)</f>
        <v>-6.139172088485028</v>
      </c>
      <c r="E66">
        <f>E11+(6/0.017)*(E12*E50-E27*E51)</f>
        <v>-4.324391212217216</v>
      </c>
      <c r="F66">
        <f>F11+(6/0.017)*(F12*F50-F27*F51)</f>
        <v>10.49292771276665</v>
      </c>
    </row>
    <row r="67" spans="1:6" ht="12.75">
      <c r="A67" t="s">
        <v>72</v>
      </c>
      <c r="B67">
        <f>B12+(7/0.017)*(B13*B50-B28*B51)</f>
        <v>0.05981361813440524</v>
      </c>
      <c r="C67">
        <f>C12+(7/0.017)*(C13*C50-C28*C51)</f>
        <v>-0.5682824197502089</v>
      </c>
      <c r="D67">
        <f>D12+(7/0.017)*(D13*D50-D28*D51)</f>
        <v>-0.6169421794396951</v>
      </c>
      <c r="E67">
        <f>E12+(7/0.017)*(E13*E50-E28*E51)</f>
        <v>-0.06028439533588041</v>
      </c>
      <c r="F67">
        <f>F12+(7/0.017)*(F13*F50-F28*F51)</f>
        <v>-0.6875901971731833</v>
      </c>
    </row>
    <row r="68" spans="1:6" ht="12.75">
      <c r="A68" t="s">
        <v>73</v>
      </c>
      <c r="B68">
        <f>B13+(8/0.017)*(B14*B50-B29*B51)</f>
        <v>0.0071567801154497285</v>
      </c>
      <c r="C68">
        <f>C13+(8/0.017)*(C14*C50-C29*C51)</f>
        <v>0.023480327398287322</v>
      </c>
      <c r="D68">
        <f>D13+(8/0.017)*(D14*D50-D29*D51)</f>
        <v>0.0056525571440955115</v>
      </c>
      <c r="E68">
        <f>E13+(8/0.017)*(E14*E50-E29*E51)</f>
        <v>0.10409421765005036</v>
      </c>
      <c r="F68">
        <f>F13+(8/0.017)*(F14*F50-F29*F51)</f>
        <v>0.13278404422664555</v>
      </c>
    </row>
    <row r="69" spans="1:6" ht="12.75">
      <c r="A69" t="s">
        <v>74</v>
      </c>
      <c r="B69">
        <f>B14+(9/0.017)*(B15*B50-B30*B51)</f>
        <v>-0.014643023506456177</v>
      </c>
      <c r="C69">
        <f>C14+(9/0.017)*(C15*C50-C30*C51)</f>
        <v>0.09937192371002121</v>
      </c>
      <c r="D69">
        <f>D14+(9/0.017)*(D15*D50-D30*D51)</f>
        <v>0.18675282732041587</v>
      </c>
      <c r="E69">
        <f>E14+(9/0.017)*(E15*E50-E30*E51)</f>
        <v>0.01993523128016171</v>
      </c>
      <c r="F69">
        <f>F14+(9/0.017)*(F15*F50-F30*F51)</f>
        <v>-0.11749839162698461</v>
      </c>
    </row>
    <row r="70" spans="1:6" ht="12.75">
      <c r="A70" t="s">
        <v>75</v>
      </c>
      <c r="B70">
        <f>B15+(10/0.017)*(B16*B50-B31*B51)</f>
        <v>0.079070336665003</v>
      </c>
      <c r="C70">
        <f>C15+(10/0.017)*(C16*C50-C31*C51)</f>
        <v>0.49558201124653045</v>
      </c>
      <c r="D70">
        <f>D15+(10/0.017)*(D16*D50-D31*D51)</f>
        <v>0.8227585005803287</v>
      </c>
      <c r="E70">
        <f>E15+(10/0.017)*(E16*E50-E31*E51)</f>
        <v>0.6281593686419326</v>
      </c>
      <c r="F70">
        <f>F15+(10/0.017)*(F16*F50-F31*F51)</f>
        <v>-0.042074360812056046</v>
      </c>
    </row>
    <row r="71" spans="1:6" ht="12.75">
      <c r="A71" t="s">
        <v>76</v>
      </c>
      <c r="B71">
        <f>B16+(11/0.017)*(B17*B50-B32*B51)</f>
        <v>0.00784273064039881</v>
      </c>
      <c r="C71">
        <f>C16+(11/0.017)*(C17*C50-C32*C51)</f>
        <v>0.06427402800198988</v>
      </c>
      <c r="D71">
        <f>D16+(11/0.017)*(D17*D50-D32*D51)</f>
        <v>-0.011692555228636657</v>
      </c>
      <c r="E71">
        <f>E16+(11/0.017)*(E17*E50-E32*E51)</f>
        <v>0.003095956020798999</v>
      </c>
      <c r="F71">
        <f>F16+(11/0.017)*(F17*F50-F32*F51)</f>
        <v>0.02498402395135629</v>
      </c>
    </row>
    <row r="72" spans="1:6" ht="12.75">
      <c r="A72" t="s">
        <v>77</v>
      </c>
      <c r="B72">
        <f>B17+(12/0.017)*(B18*B50-B33*B51)</f>
        <v>-0.03379793046028384</v>
      </c>
      <c r="C72">
        <f>C17+(12/0.017)*(C18*C50-C33*C51)</f>
        <v>-0.006852039390410797</v>
      </c>
      <c r="D72">
        <f>D17+(12/0.017)*(D18*D50-D33*D51)</f>
        <v>-0.005649206163681649</v>
      </c>
      <c r="E72">
        <f>E17+(12/0.017)*(E18*E50-E33*E51)</f>
        <v>-0.009570111114242021</v>
      </c>
      <c r="F72">
        <f>F17+(12/0.017)*(F18*F50-F33*F51)</f>
        <v>0.007799668460551222</v>
      </c>
    </row>
    <row r="73" spans="1:6" ht="12.75">
      <c r="A73" t="s">
        <v>78</v>
      </c>
      <c r="B73">
        <f>B18+(13/0.017)*(B19*B50-B34*B51)</f>
        <v>0.016070393605486906</v>
      </c>
      <c r="C73">
        <f>C18+(13/0.017)*(C19*C50-C34*C51)</f>
        <v>-0.00021833810616734423</v>
      </c>
      <c r="D73">
        <f>D18+(13/0.017)*(D19*D50-D34*D51)</f>
        <v>0.03418772230897376</v>
      </c>
      <c r="E73">
        <f>E18+(13/0.017)*(E19*E50-E34*E51)</f>
        <v>0.01929837935493268</v>
      </c>
      <c r="F73">
        <f>F18+(13/0.017)*(F19*F50-F34*F51)</f>
        <v>-0.008321723479660988</v>
      </c>
    </row>
    <row r="74" spans="1:6" ht="12.75">
      <c r="A74" t="s">
        <v>79</v>
      </c>
      <c r="B74">
        <f>B19+(14/0.017)*(B20*B50-B35*B51)</f>
        <v>-0.27265284995167877</v>
      </c>
      <c r="C74">
        <f>C19+(14/0.017)*(C20*C50-C35*C51)</f>
        <v>-0.27253572565447315</v>
      </c>
      <c r="D74">
        <f>D19+(14/0.017)*(D20*D50-D35*D51)</f>
        <v>-0.29413700324969055</v>
      </c>
      <c r="E74">
        <f>E19+(14/0.017)*(E20*E50-E35*E51)</f>
        <v>-0.2790734200608659</v>
      </c>
      <c r="F74">
        <f>F19+(14/0.017)*(F20*F50-F35*F51)</f>
        <v>-0.18640986272990961</v>
      </c>
    </row>
    <row r="75" spans="1:6" ht="12.75">
      <c r="A75" t="s">
        <v>80</v>
      </c>
      <c r="B75" s="54">
        <f>B20</f>
        <v>5.581557E-05</v>
      </c>
      <c r="C75" s="54">
        <f>C20</f>
        <v>-0.002645201</v>
      </c>
      <c r="D75" s="54">
        <f>D20</f>
        <v>-0.002219758</v>
      </c>
      <c r="E75" s="54">
        <f>E20</f>
        <v>0.002662396</v>
      </c>
      <c r="F75" s="54">
        <f>F20</f>
        <v>0.007248556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119.42061446026703</v>
      </c>
      <c r="C82">
        <f>C22+(2/0.017)*(C8*C51+C23*C50)</f>
        <v>66.1119588212193</v>
      </c>
      <c r="D82">
        <f>D22+(2/0.017)*(D8*D51+D23*D50)</f>
        <v>-24.31054229993928</v>
      </c>
      <c r="E82">
        <f>E22+(2/0.017)*(E8*E51+E23*E50)</f>
        <v>-54.243474354884015</v>
      </c>
      <c r="F82">
        <f>F22+(2/0.017)*(F8*F51+F23*F50)</f>
        <v>-105.51112159818004</v>
      </c>
    </row>
    <row r="83" spans="1:6" ht="12.75">
      <c r="A83" t="s">
        <v>83</v>
      </c>
      <c r="B83">
        <f>B23+(3/0.017)*(B9*B51+B24*B50)</f>
        <v>-1.5283503879732951</v>
      </c>
      <c r="C83">
        <f>C23+(3/0.017)*(C9*C51+C24*C50)</f>
        <v>-0.49599004745232145</v>
      </c>
      <c r="D83">
        <f>D23+(3/0.017)*(D9*D51+D24*D50)</f>
        <v>-1.9812979777013133</v>
      </c>
      <c r="E83">
        <f>E23+(3/0.017)*(E9*E51+E24*E50)</f>
        <v>-0.8968073985953979</v>
      </c>
      <c r="F83">
        <f>F23+(3/0.017)*(F9*F51+F24*F50)</f>
        <v>5.010093129648832</v>
      </c>
    </row>
    <row r="84" spans="1:6" ht="12.75">
      <c r="A84" t="s">
        <v>84</v>
      </c>
      <c r="B84">
        <f>B24+(4/0.017)*(B10*B51+B25*B50)</f>
        <v>2.4608195870016623</v>
      </c>
      <c r="C84">
        <f>C24+(4/0.017)*(C10*C51+C25*C50)</f>
        <v>3.1128930111306814</v>
      </c>
      <c r="D84">
        <f>D24+(4/0.017)*(D10*D51+D25*D50)</f>
        <v>4.663164943736371</v>
      </c>
      <c r="E84">
        <f>E24+(4/0.017)*(E10*E51+E25*E50)</f>
        <v>3.945419278255316</v>
      </c>
      <c r="F84">
        <f>F24+(4/0.017)*(F10*F51+F25*F50)</f>
        <v>4.183545546533896</v>
      </c>
    </row>
    <row r="85" spans="1:6" ht="12.75">
      <c r="A85" t="s">
        <v>85</v>
      </c>
      <c r="B85">
        <f>B25+(5/0.017)*(B11*B51+B26*B50)</f>
        <v>-0.201767774456878</v>
      </c>
      <c r="C85">
        <f>C25+(5/0.017)*(C11*C51+C26*C50)</f>
        <v>-0.0885125777278927</v>
      </c>
      <c r="D85">
        <f>D25+(5/0.017)*(D11*D51+D26*D50)</f>
        <v>-0.47119086417546807</v>
      </c>
      <c r="E85">
        <f>E25+(5/0.017)*(E11*E51+E26*E50)</f>
        <v>-0.05082319372861993</v>
      </c>
      <c r="F85">
        <f>F25+(5/0.017)*(F11*F51+F26*F50)</f>
        <v>-1.7070311562532439</v>
      </c>
    </row>
    <row r="86" spans="1:6" ht="12.75">
      <c r="A86" t="s">
        <v>86</v>
      </c>
      <c r="B86">
        <f>B26+(6/0.017)*(B12*B51+B27*B50)</f>
        <v>1.2218459774107997</v>
      </c>
      <c r="C86">
        <f>C26+(6/0.017)*(C12*C51+C27*C50)</f>
        <v>0.24402848954148376</v>
      </c>
      <c r="D86">
        <f>D26+(6/0.017)*(D12*D51+D27*D50)</f>
        <v>-0.16488069225930227</v>
      </c>
      <c r="E86">
        <f>E26+(6/0.017)*(E12*E51+E27*E50)</f>
        <v>0.09689131607149179</v>
      </c>
      <c r="F86">
        <f>F26+(6/0.017)*(F12*F51+F27*F50)</f>
        <v>1.4135086182920702</v>
      </c>
    </row>
    <row r="87" spans="1:6" ht="12.75">
      <c r="A87" t="s">
        <v>87</v>
      </c>
      <c r="B87">
        <f>B27+(7/0.017)*(B13*B51+B28*B50)</f>
        <v>0.19121203845070567</v>
      </c>
      <c r="C87">
        <f>C27+(7/0.017)*(C13*C51+C28*C50)</f>
        <v>-0.2623060007329571</v>
      </c>
      <c r="D87">
        <f>D27+(7/0.017)*(D13*D51+D28*D50)</f>
        <v>-0.08978650373953072</v>
      </c>
      <c r="E87">
        <f>E27+(7/0.017)*(E13*E51+E28*E50)</f>
        <v>0.15304376713639195</v>
      </c>
      <c r="F87">
        <f>F27+(7/0.017)*(F13*F51+F28*F50)</f>
        <v>0.429061736422985</v>
      </c>
    </row>
    <row r="88" spans="1:6" ht="12.75">
      <c r="A88" t="s">
        <v>88</v>
      </c>
      <c r="B88">
        <f>B28+(8/0.017)*(B14*B51+B29*B50)</f>
        <v>0.33827246132021005</v>
      </c>
      <c r="C88">
        <f>C28+(8/0.017)*(C14*C51+C29*C50)</f>
        <v>0.32764021547365146</v>
      </c>
      <c r="D88">
        <f>D28+(8/0.017)*(D14*D51+D29*D50)</f>
        <v>0.39733514805013215</v>
      </c>
      <c r="E88">
        <f>E28+(8/0.017)*(E14*E51+E29*E50)</f>
        <v>0.5730984097438517</v>
      </c>
      <c r="F88">
        <f>F28+(8/0.017)*(F14*F51+F29*F50)</f>
        <v>0.1957536375078395</v>
      </c>
    </row>
    <row r="89" spans="1:6" ht="12.75">
      <c r="A89" t="s">
        <v>89</v>
      </c>
      <c r="B89">
        <f>B29+(9/0.017)*(B15*B51+B30*B50)</f>
        <v>-0.01798983493889022</v>
      </c>
      <c r="C89">
        <f>C29+(9/0.017)*(C15*C51+C30*C50)</f>
        <v>-0.02826949378771178</v>
      </c>
      <c r="D89">
        <f>D29+(9/0.017)*(D15*D51+D30*D50)</f>
        <v>-0.05702856805584507</v>
      </c>
      <c r="E89">
        <f>E29+(9/0.017)*(E15*E51+E30*E50)</f>
        <v>-0.04519746575851841</v>
      </c>
      <c r="F89">
        <f>F29+(9/0.017)*(F15*F51+F30*F50)</f>
        <v>-0.026441538996403544</v>
      </c>
    </row>
    <row r="90" spans="1:6" ht="12.75">
      <c r="A90" t="s">
        <v>90</v>
      </c>
      <c r="B90">
        <f>B30+(10/0.017)*(B16*B51+B31*B50)</f>
        <v>0.22098622734761927</v>
      </c>
      <c r="C90">
        <f>C30+(10/0.017)*(C16*C51+C31*C50)</f>
        <v>0.1341775341226651</v>
      </c>
      <c r="D90">
        <f>D30+(10/0.017)*(D16*D51+D31*D50)</f>
        <v>-0.004533794528557241</v>
      </c>
      <c r="E90">
        <f>E30+(10/0.017)*(E16*E51+E31*E50)</f>
        <v>-0.008164338719748152</v>
      </c>
      <c r="F90">
        <f>F30+(10/0.017)*(F16*F51+F31*F50)</f>
        <v>0.29987283342025095</v>
      </c>
    </row>
    <row r="91" spans="1:6" ht="12.75">
      <c r="A91" t="s">
        <v>91</v>
      </c>
      <c r="B91">
        <f>B31+(11/0.017)*(B17*B51+B32*B50)</f>
        <v>0.03379882447780799</v>
      </c>
      <c r="C91">
        <f>C31+(11/0.017)*(C17*C51+C32*C50)</f>
        <v>-0.03304033458698258</v>
      </c>
      <c r="D91">
        <f>D31+(11/0.017)*(D17*D51+D32*D50)</f>
        <v>-0.005715598379319229</v>
      </c>
      <c r="E91">
        <f>E31+(11/0.017)*(E17*E51+E32*E50)</f>
        <v>0.0014153338384920522</v>
      </c>
      <c r="F91">
        <f>F31+(11/0.017)*(F17*F51+F32*F50)</f>
        <v>0.03229709546854913</v>
      </c>
    </row>
    <row r="92" spans="1:6" ht="12.75">
      <c r="A92" t="s">
        <v>92</v>
      </c>
      <c r="B92">
        <f>B32+(12/0.017)*(B18*B51+B33*B50)</f>
        <v>0.057430867830334645</v>
      </c>
      <c r="C92">
        <f>C32+(12/0.017)*(C18*C51+C33*C50)</f>
        <v>0.04507792635152468</v>
      </c>
      <c r="D92">
        <f>D32+(12/0.017)*(D18*D51+D33*D50)</f>
        <v>0.05145241867887841</v>
      </c>
      <c r="E92">
        <f>E32+(12/0.017)*(E18*E51+E33*E50)</f>
        <v>0.057765386897682375</v>
      </c>
      <c r="F92">
        <f>F32+(12/0.017)*(F18*F51+F33*F50)</f>
        <v>0.018046254352685247</v>
      </c>
    </row>
    <row r="93" spans="1:6" ht="12.75">
      <c r="A93" t="s">
        <v>93</v>
      </c>
      <c r="B93">
        <f>B33+(13/0.017)*(B19*B51+B34*B50)</f>
        <v>0.07454466767744883</v>
      </c>
      <c r="C93">
        <f>C33+(13/0.017)*(C19*C51+C34*C50)</f>
        <v>0.05884890966551795</v>
      </c>
      <c r="D93">
        <f>D33+(13/0.017)*(D19*D51+D34*D50)</f>
        <v>0.07004187371694252</v>
      </c>
      <c r="E93">
        <f>E33+(13/0.017)*(E19*E51+E34*E50)</f>
        <v>0.07323109156211649</v>
      </c>
      <c r="F93">
        <f>F33+(13/0.017)*(F19*F51+F34*F50)</f>
        <v>0.037406729450617605</v>
      </c>
    </row>
    <row r="94" spans="1:6" ht="12.75">
      <c r="A94" t="s">
        <v>94</v>
      </c>
      <c r="B94">
        <f>B34+(14/0.017)*(B20*B51+B35*B50)</f>
        <v>-0.005001759653316194</v>
      </c>
      <c r="C94">
        <f>C34+(14/0.017)*(C20*C51+C35*C50)</f>
        <v>-0.004711471099801163</v>
      </c>
      <c r="D94">
        <f>D34+(14/0.017)*(D20*D51+D35*D50)</f>
        <v>0.00918588655257411</v>
      </c>
      <c r="E94">
        <f>E34+(14/0.017)*(E20*E51+E35*E50)</f>
        <v>0.011632206105159925</v>
      </c>
      <c r="F94">
        <f>F34+(14/0.017)*(F20*F51+F35*F50)</f>
        <v>-0.006256374437086245</v>
      </c>
    </row>
    <row r="95" spans="1:6" ht="12.75">
      <c r="A95" t="s">
        <v>95</v>
      </c>
      <c r="B95" s="54">
        <f>B35</f>
        <v>0.001467771</v>
      </c>
      <c r="C95" s="54">
        <f>C35</f>
        <v>0.0005120203</v>
      </c>
      <c r="D95" s="54">
        <f>D35</f>
        <v>-0.001800347</v>
      </c>
      <c r="E95" s="54">
        <f>E35</f>
        <v>-0.003015688</v>
      </c>
      <c r="F95" s="54">
        <f>F35</f>
        <v>0.0003043863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10000.000000000004</v>
      </c>
    </row>
    <row r="103" spans="1:11" ht="12.75">
      <c r="A103" t="s">
        <v>68</v>
      </c>
      <c r="B103">
        <f>B63*10000/B62</f>
        <v>0.3797348881120139</v>
      </c>
      <c r="C103">
        <f>C63*10000/C62</f>
        <v>2.7457659963002765</v>
      </c>
      <c r="D103">
        <f>D63*10000/D62</f>
        <v>0.5982735916346745</v>
      </c>
      <c r="E103">
        <f>E63*10000/E62</f>
        <v>1.0271784158966042</v>
      </c>
      <c r="F103">
        <f>F63*10000/F62</f>
        <v>-1.204890430322959</v>
      </c>
      <c r="G103">
        <f>AVERAGE(C103:E103)</f>
        <v>1.4570726679438517</v>
      </c>
      <c r="H103">
        <f>STDEV(C103:E103)</f>
        <v>1.1364584057419607</v>
      </c>
      <c r="I103">
        <f>(B103*B4+C103*C4+D103*D4+E103*E4+F103*F4)/SUM(B4:F4)</f>
        <v>0.9464996742777538</v>
      </c>
      <c r="K103">
        <f>(LN(H103)+LN(H123))/2-LN(K114*K115^3)</f>
        <v>-3.9462961594120882</v>
      </c>
    </row>
    <row r="104" spans="1:11" ht="12.75">
      <c r="A104" t="s">
        <v>69</v>
      </c>
      <c r="B104">
        <f>B64*10000/B62</f>
        <v>0.27665958861495926</v>
      </c>
      <c r="C104">
        <f>C64*10000/C62</f>
        <v>-0.042342443488438714</v>
      </c>
      <c r="D104">
        <f>D64*10000/D62</f>
        <v>-0.1732172367602658</v>
      </c>
      <c r="E104">
        <f>E64*10000/E62</f>
        <v>-0.1750160771774229</v>
      </c>
      <c r="F104">
        <f>F64*10000/F62</f>
        <v>-0.2625171187306381</v>
      </c>
      <c r="G104">
        <f>AVERAGE(C104:E104)</f>
        <v>-0.13019191914204245</v>
      </c>
      <c r="H104">
        <f>STDEV(C104:E104)</f>
        <v>0.07608519393529496</v>
      </c>
      <c r="I104">
        <f>(B104*B4+C104*C4+D104*D4+E104*E4+F104*F4)/SUM(B4:F4)</f>
        <v>-0.08923033657105901</v>
      </c>
      <c r="K104">
        <f>(LN(H104)+LN(H124))/2-LN(K114*K115^4)</f>
        <v>-4.702097867986249</v>
      </c>
    </row>
    <row r="105" spans="1:11" ht="12.75">
      <c r="A105" t="s">
        <v>70</v>
      </c>
      <c r="B105">
        <f>B65*10000/B62</f>
        <v>0.8180816925749138</v>
      </c>
      <c r="C105">
        <f>C65*10000/C62</f>
        <v>0.08969436936675768</v>
      </c>
      <c r="D105">
        <f>D65*10000/D62</f>
        <v>0.043294528990517216</v>
      </c>
      <c r="E105">
        <f>E65*10000/E62</f>
        <v>-0.2811407660757415</v>
      </c>
      <c r="F105">
        <f>F65*10000/F62</f>
        <v>-1.285405908896281</v>
      </c>
      <c r="G105">
        <f>AVERAGE(C105:E105)</f>
        <v>-0.04938395590615554</v>
      </c>
      <c r="H105">
        <f>STDEV(C105:E105)</f>
        <v>0.20204368485978788</v>
      </c>
      <c r="I105">
        <f>(B105*B4+C105*C4+D105*D4+E105*E4+F105*F4)/SUM(B4:F4)</f>
        <v>-0.08899373298894526</v>
      </c>
      <c r="K105">
        <f>(LN(H105)+LN(H125))/2-LN(K114*K115^5)</f>
        <v>-4.224812941566644</v>
      </c>
    </row>
    <row r="106" spans="1:11" ht="12.75">
      <c r="A106" t="s">
        <v>71</v>
      </c>
      <c r="B106">
        <f>B66*10000/B62</f>
        <v>0.503646969481008</v>
      </c>
      <c r="C106">
        <f>C66*10000/C62</f>
        <v>-4.034115018892666</v>
      </c>
      <c r="D106">
        <f>D66*10000/D62</f>
        <v>-6.139168717213695</v>
      </c>
      <c r="E106">
        <f>E66*10000/E62</f>
        <v>-4.324403465318202</v>
      </c>
      <c r="F106">
        <f>F66*10000/F62</f>
        <v>10.492958428058255</v>
      </c>
      <c r="G106">
        <f>AVERAGE(C106:E106)</f>
        <v>-4.832562400474854</v>
      </c>
      <c r="H106">
        <f>STDEV(C106:E106)</f>
        <v>1.140825094279755</v>
      </c>
      <c r="I106">
        <f>(B106*B4+C106*C4+D106*D4+E106*E4+F106*F4)/SUM(B4:F4)</f>
        <v>-2.0231739203555246</v>
      </c>
      <c r="K106">
        <f>(LN(H106)+LN(H126))/2-LN(K114*K115^6)</f>
        <v>-2.825974029496478</v>
      </c>
    </row>
    <row r="107" spans="1:11" ht="12.75">
      <c r="A107" t="s">
        <v>72</v>
      </c>
      <c r="B107">
        <f>B67*10000/B62</f>
        <v>0.05981322602025235</v>
      </c>
      <c r="C107">
        <f>C67*10000/C62</f>
        <v>-0.5682861544413796</v>
      </c>
      <c r="D107">
        <f>D67*10000/D62</f>
        <v>-0.6169418406514263</v>
      </c>
      <c r="E107">
        <f>E67*10000/E62</f>
        <v>-0.06028456615085706</v>
      </c>
      <c r="F107">
        <f>F67*10000/F62</f>
        <v>-0.687592209913001</v>
      </c>
      <c r="G107">
        <f>AVERAGE(C107:E107)</f>
        <v>-0.4151708537478877</v>
      </c>
      <c r="H107">
        <f>STDEV(C107:E107)</f>
        <v>0.3083018841873081</v>
      </c>
      <c r="I107">
        <f>(B107*B4+C107*C4+D107*D4+E107*E4+F107*F4)/SUM(B4:F4)</f>
        <v>-0.38307016767196805</v>
      </c>
      <c r="K107">
        <f>(LN(H107)+LN(H127))/2-LN(K114*K115^7)</f>
        <v>-2.885148566344062</v>
      </c>
    </row>
    <row r="108" spans="1:9" ht="12.75">
      <c r="A108" t="s">
        <v>73</v>
      </c>
      <c r="B108">
        <f>B68*10000/B62</f>
        <v>0.0071567331984622624</v>
      </c>
      <c r="C108">
        <f>C68*10000/C62</f>
        <v>0.02348048170848305</v>
      </c>
      <c r="D108">
        <f>D68*10000/D62</f>
        <v>0.005652554040044415</v>
      </c>
      <c r="E108">
        <f>E68*10000/E62</f>
        <v>0.10409451259953535</v>
      </c>
      <c r="F108">
        <f>F68*10000/F62</f>
        <v>0.13278443291708075</v>
      </c>
      <c r="G108">
        <f>AVERAGE(C108:E108)</f>
        <v>0.04440918278268761</v>
      </c>
      <c r="H108">
        <f>STDEV(C108:E108)</f>
        <v>0.052452003753404794</v>
      </c>
      <c r="I108">
        <f>(B108*B4+C108*C4+D108*D4+E108*E4+F108*F4)/SUM(B4:F4)</f>
        <v>0.05079746876534331</v>
      </c>
    </row>
    <row r="109" spans="1:9" ht="12.75">
      <c r="A109" t="s">
        <v>74</v>
      </c>
      <c r="B109">
        <f>B69*10000/B62</f>
        <v>-0.014642927512651806</v>
      </c>
      <c r="C109">
        <f>C69*10000/C62</f>
        <v>0.09937257677165606</v>
      </c>
      <c r="D109">
        <f>D69*10000/D62</f>
        <v>0.18675272476677446</v>
      </c>
      <c r="E109">
        <f>E69*10000/E62</f>
        <v>0.019935287766355968</v>
      </c>
      <c r="F109">
        <f>F69*10000/F62</f>
        <v>-0.11749873557268412</v>
      </c>
      <c r="G109">
        <f>AVERAGE(C109:E109)</f>
        <v>0.10202019643492882</v>
      </c>
      <c r="H109">
        <f>STDEV(C109:E109)</f>
        <v>0.08344022854270094</v>
      </c>
      <c r="I109">
        <f>(B109*B4+C109*C4+D109*D4+E109*E4+F109*F4)/SUM(B4:F4)</f>
        <v>0.05601323266415484</v>
      </c>
    </row>
    <row r="110" spans="1:11" ht="12.75">
      <c r="A110" t="s">
        <v>75</v>
      </c>
      <c r="B110">
        <f>B70*10000/B62</f>
        <v>0.07906981831150682</v>
      </c>
      <c r="C110">
        <f>C70*10000/C62</f>
        <v>0.49558526815840637</v>
      </c>
      <c r="D110">
        <f>D70*10000/D62</f>
        <v>0.8227580487698717</v>
      </c>
      <c r="E110">
        <f>E70*10000/E62</f>
        <v>0.6281611485225681</v>
      </c>
      <c r="F110">
        <f>F70*10000/F62</f>
        <v>-0.04207448397370329</v>
      </c>
      <c r="G110">
        <f>AVERAGE(C110:E110)</f>
        <v>0.6488348218169487</v>
      </c>
      <c r="H110">
        <f>STDEV(C110:E110)</f>
        <v>0.16456323304089368</v>
      </c>
      <c r="I110">
        <f>(B110*B4+C110*C4+D110*D4+E110*E4+F110*F4)/SUM(B4:F4)</f>
        <v>0.47482945524640624</v>
      </c>
      <c r="K110">
        <f>EXP(AVERAGE(K103:K107))</f>
        <v>0.024310038353747104</v>
      </c>
    </row>
    <row r="111" spans="1:9" ht="12.75">
      <c r="A111" t="s">
        <v>76</v>
      </c>
      <c r="B111">
        <f>B71*10000/B62</f>
        <v>0.007842679226594106</v>
      </c>
      <c r="C111">
        <f>C71*10000/C62</f>
        <v>0.0642744504040149</v>
      </c>
      <c r="D111">
        <f>D71*10000/D62</f>
        <v>-0.011692548807774743</v>
      </c>
      <c r="E111">
        <f>E71*10000/E62</f>
        <v>0.0030959647931463447</v>
      </c>
      <c r="F111">
        <f>F71*10000/F62</f>
        <v>0.024984097085528387</v>
      </c>
      <c r="G111">
        <f>AVERAGE(C111:E111)</f>
        <v>0.018559288796462167</v>
      </c>
      <c r="H111">
        <f>STDEV(C111:E111)</f>
        <v>0.04027507956832183</v>
      </c>
      <c r="I111">
        <f>(B111*B4+C111*C4+D111*D4+E111*E4+F111*F4)/SUM(B4:F4)</f>
        <v>0.017843721623311305</v>
      </c>
    </row>
    <row r="112" spans="1:9" ht="12.75">
      <c r="A112" t="s">
        <v>77</v>
      </c>
      <c r="B112">
        <f>B72*10000/B62</f>
        <v>-0.03379770889457214</v>
      </c>
      <c r="C112">
        <f>C72*10000/C62</f>
        <v>-0.006852084421279471</v>
      </c>
      <c r="D112">
        <f>D72*10000/D62</f>
        <v>-0.005649203061470713</v>
      </c>
      <c r="E112">
        <f>E72*10000/E62</f>
        <v>-0.009570138231015731</v>
      </c>
      <c r="F112">
        <f>F72*10000/F62</f>
        <v>0.007799691292033318</v>
      </c>
      <c r="G112">
        <f>AVERAGE(C112:E112)</f>
        <v>-0.007357141904588638</v>
      </c>
      <c r="H112">
        <f>STDEV(C112:E112)</f>
        <v>0.0020086675800213218</v>
      </c>
      <c r="I112">
        <f>(B112*B4+C112*C4+D112*D4+E112*E4+F112*F4)/SUM(B4:F4)</f>
        <v>-0.009147908544206086</v>
      </c>
    </row>
    <row r="113" spans="1:9" ht="12.75">
      <c r="A113" t="s">
        <v>78</v>
      </c>
      <c r="B113">
        <f>B73*10000/B62</f>
        <v>0.016070288254415165</v>
      </c>
      <c r="C113">
        <f>C73*10000/C62</f>
        <v>-0.00021833954106198288</v>
      </c>
      <c r="D113">
        <f>D73*10000/D62</f>
        <v>0.03418770353509245</v>
      </c>
      <c r="E113">
        <f>E73*10000/E62</f>
        <v>0.019298434036616068</v>
      </c>
      <c r="F113">
        <f>F73*10000/F62</f>
        <v>-0.008321747839322118</v>
      </c>
      <c r="G113">
        <f>AVERAGE(C113:E113)</f>
        <v>0.017755932676882177</v>
      </c>
      <c r="H113">
        <f>STDEV(C113:E113)</f>
        <v>0.017254808978169948</v>
      </c>
      <c r="I113">
        <f>(B113*B4+C113*C4+D113*D4+E113*E4+F113*F4)/SUM(B4:F4)</f>
        <v>0.014052537878278336</v>
      </c>
    </row>
    <row r="114" spans="1:11" ht="12.75">
      <c r="A114" t="s">
        <v>79</v>
      </c>
      <c r="B114">
        <f>B74*10000/B62</f>
        <v>-0.27265106254866545</v>
      </c>
      <c r="C114">
        <f>C74*10000/C62</f>
        <v>-0.27253751673005977</v>
      </c>
      <c r="D114">
        <f>D74*10000/D62</f>
        <v>-0.2941368417269913</v>
      </c>
      <c r="E114">
        <f>E74*10000/E62</f>
        <v>-0.27907421081143186</v>
      </c>
      <c r="F114">
        <f>F74*10000/F62</f>
        <v>-0.1864104083958523</v>
      </c>
      <c r="G114">
        <f>AVERAGE(C114:E114)</f>
        <v>-0.281916189756161</v>
      </c>
      <c r="H114">
        <f>STDEV(C114:E114)</f>
        <v>0.01107656730772112</v>
      </c>
      <c r="I114">
        <f>(B114*B4+C114*C4+D114*D4+E114*E4+F114*F4)/SUM(B4:F4)</f>
        <v>-0.267868822597354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5.581520409545132E-05</v>
      </c>
      <c r="C115">
        <f>C75*10000/C62</f>
        <v>-0.002645218383977537</v>
      </c>
      <c r="D115">
        <f>D75*10000/D62</f>
        <v>-0.002219756781039788</v>
      </c>
      <c r="E115">
        <f>E75*10000/E62</f>
        <v>0.0026624035438611937</v>
      </c>
      <c r="F115">
        <f>F75*10000/F62</f>
        <v>0.007248577218245027</v>
      </c>
      <c r="G115">
        <f>AVERAGE(C115:E115)</f>
        <v>-0.0007341905403853771</v>
      </c>
      <c r="H115">
        <f>STDEV(C115:E115)</f>
        <v>0.002949219036244628</v>
      </c>
      <c r="I115">
        <f>(B115*B4+C115*C4+D115*D4+E115*E4+F115*F4)/SUM(B4:F4)</f>
        <v>0.0004426412479597155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119.41983158649118</v>
      </c>
      <c r="C122">
        <f>C82*10000/C62</f>
        <v>66.11239330192873</v>
      </c>
      <c r="D122">
        <f>D82*10000/D62</f>
        <v>-24.31052895002285</v>
      </c>
      <c r="E122">
        <f>E82*10000/E62</f>
        <v>-54.243628052996996</v>
      </c>
      <c r="F122">
        <f>F82*10000/F62</f>
        <v>-105.51143045429306</v>
      </c>
      <c r="G122">
        <f>AVERAGE(C122:E122)</f>
        <v>-4.14725456703037</v>
      </c>
      <c r="H122">
        <f>STDEV(C122:E122)</f>
        <v>62.66028402808046</v>
      </c>
      <c r="I122">
        <f>(B122*B4+C122*C4+D122*D4+E122*E4+F122*F4)/SUM(B4:F4)</f>
        <v>0.13062491014098038</v>
      </c>
    </row>
    <row r="123" spans="1:9" ht="12.75">
      <c r="A123" t="s">
        <v>83</v>
      </c>
      <c r="B123">
        <f>B83*10000/B62</f>
        <v>-1.5283403687195467</v>
      </c>
      <c r="C123">
        <f>C83*10000/C62</f>
        <v>-0.4959933070457676</v>
      </c>
      <c r="D123">
        <f>D83*10000/D62</f>
        <v>-1.9812968896892855</v>
      </c>
      <c r="E123">
        <f>E83*10000/E62</f>
        <v>-0.8968099396864049</v>
      </c>
      <c r="F123">
        <f>F83*10000/F62</f>
        <v>5.010107795381376</v>
      </c>
      <c r="G123">
        <f>AVERAGE(C123:E123)</f>
        <v>-1.1247000454738194</v>
      </c>
      <c r="H123">
        <f>STDEV(C123:E123)</f>
        <v>0.7684283365352076</v>
      </c>
      <c r="I123">
        <f>(B123*B4+C123*C4+D123*D4+E123*E4+F123*F4)/SUM(B4:F4)</f>
        <v>-0.3663443831756676</v>
      </c>
    </row>
    <row r="124" spans="1:9" ht="12.75">
      <c r="A124" t="s">
        <v>84</v>
      </c>
      <c r="B124">
        <f>B84*10000/B62</f>
        <v>2.4608034548528663</v>
      </c>
      <c r="C124">
        <f>C84*10000/C62</f>
        <v>3.112913468730002</v>
      </c>
      <c r="D124">
        <f>D84*10000/D62</f>
        <v>4.663162383001134</v>
      </c>
      <c r="E124">
        <f>E84*10000/E62</f>
        <v>3.945430457544718</v>
      </c>
      <c r="F124">
        <f>F84*10000/F62</f>
        <v>4.183557792765351</v>
      </c>
      <c r="G124">
        <f>AVERAGE(C124:E124)</f>
        <v>3.907168769758618</v>
      </c>
      <c r="H124">
        <f>STDEV(C124:E124)</f>
        <v>0.775832386288356</v>
      </c>
      <c r="I124">
        <f>(B124*B4+C124*C4+D124*D4+E124*E4+F124*F4)/SUM(B4:F4)</f>
        <v>3.73613443377602</v>
      </c>
    </row>
    <row r="125" spans="1:9" ht="12.75">
      <c r="A125" t="s">
        <v>85</v>
      </c>
      <c r="B125">
        <f>B85*10000/B62</f>
        <v>-0.20176645174806304</v>
      </c>
      <c r="C125">
        <f>C85*10000/C62</f>
        <v>-0.08851315942306935</v>
      </c>
      <c r="D125">
        <f>D85*10000/D62</f>
        <v>-0.47119060542522784</v>
      </c>
      <c r="E125">
        <f>E85*10000/E62</f>
        <v>-0.05082333773541641</v>
      </c>
      <c r="F125">
        <f>F85*10000/F62</f>
        <v>-1.7070361531388778</v>
      </c>
      <c r="G125">
        <f>AVERAGE(C125:E125)</f>
        <v>-0.2035090341945712</v>
      </c>
      <c r="H125">
        <f>STDEV(C125:E125)</f>
        <v>0.23258374480409547</v>
      </c>
      <c r="I125">
        <f>(B125*B4+C125*C4+D125*D4+E125*E4+F125*F4)/SUM(B4:F4)</f>
        <v>-0.40368337609424826</v>
      </c>
    </row>
    <row r="126" spans="1:9" ht="12.75">
      <c r="A126" t="s">
        <v>86</v>
      </c>
      <c r="B126">
        <f>B86*10000/B62</f>
        <v>1.2218379674773543</v>
      </c>
      <c r="C126">
        <f>C86*10000/C62</f>
        <v>0.2440300932705692</v>
      </c>
      <c r="D126">
        <f>D86*10000/D62</f>
        <v>-0.16488060171654778</v>
      </c>
      <c r="E126">
        <f>E86*10000/E62</f>
        <v>0.09689159061165763</v>
      </c>
      <c r="F126">
        <f>F86*10000/F62</f>
        <v>1.4135127559675205</v>
      </c>
      <c r="G126">
        <f>AVERAGE(C126:E126)</f>
        <v>0.05868036072189301</v>
      </c>
      <c r="H126">
        <f>STDEV(C126:E126)</f>
        <v>0.2071160609078352</v>
      </c>
      <c r="I126">
        <f>(B126*B4+C126*C4+D126*D4+E126*E4+F126*F4)/SUM(B4:F4)</f>
        <v>0.4065954718287223</v>
      </c>
    </row>
    <row r="127" spans="1:9" ht="12.75">
      <c r="A127" t="s">
        <v>87</v>
      </c>
      <c r="B127">
        <f>B87*10000/B62</f>
        <v>0.1912107849410733</v>
      </c>
      <c r="C127">
        <f>C87*10000/C62</f>
        <v>-0.2623077245798877</v>
      </c>
      <c r="D127">
        <f>D87*10000/D62</f>
        <v>-0.08978645443407686</v>
      </c>
      <c r="E127">
        <f>E87*10000/E62</f>
        <v>0.1530442007837291</v>
      </c>
      <c r="F127">
        <f>F87*10000/F62</f>
        <v>0.42906299238859463</v>
      </c>
      <c r="G127">
        <f>AVERAGE(C127:E127)</f>
        <v>-0.06634999274341181</v>
      </c>
      <c r="H127">
        <f>STDEV(C127:E127)</f>
        <v>0.2086654170634161</v>
      </c>
      <c r="I127">
        <f>(B127*B4+C127*C4+D127*D4+E127*E4+F127*F4)/SUM(B4:F4)</f>
        <v>0.03679035379807989</v>
      </c>
    </row>
    <row r="128" spans="1:9" ht="12.75">
      <c r="A128" t="s">
        <v>88</v>
      </c>
      <c r="B128">
        <f>B88*10000/B62</f>
        <v>0.33827024374127485</v>
      </c>
      <c r="C128">
        <f>C88*10000/C62</f>
        <v>0.3276423686900407</v>
      </c>
      <c r="D128">
        <f>D88*10000/D62</f>
        <v>0.39733492985709656</v>
      </c>
      <c r="E128">
        <f>E88*10000/E62</f>
        <v>0.5731000336100435</v>
      </c>
      <c r="F128">
        <f>F88*10000/F62</f>
        <v>0.19575421052523023</v>
      </c>
      <c r="G128">
        <f>AVERAGE(C128:E128)</f>
        <v>0.43269244405239354</v>
      </c>
      <c r="H128">
        <f>STDEV(C128:E128)</f>
        <v>0.12649103396900563</v>
      </c>
      <c r="I128">
        <f>(B128*B4+C128*C4+D128*D4+E128*E4+F128*F4)/SUM(B4:F4)</f>
        <v>0.38753546525347365</v>
      </c>
    </row>
    <row r="129" spans="1:9" ht="12.75">
      <c r="A129" t="s">
        <v>89</v>
      </c>
      <c r="B129">
        <f>B89*10000/B62</f>
        <v>-0.017989717004728942</v>
      </c>
      <c r="C129">
        <f>C89*10000/C62</f>
        <v>-0.02826967957179586</v>
      </c>
      <c r="D129">
        <f>D89*10000/D62</f>
        <v>-0.05702853673911802</v>
      </c>
      <c r="E129">
        <f>E89*10000/E62</f>
        <v>-0.04519759382489471</v>
      </c>
      <c r="F129">
        <f>F89*10000/F62</f>
        <v>-0.02644161639706836</v>
      </c>
      <c r="G129">
        <f>AVERAGE(C129:E129)</f>
        <v>-0.04349860337860287</v>
      </c>
      <c r="H129">
        <f>STDEV(C129:E129)</f>
        <v>0.014454511157249546</v>
      </c>
      <c r="I129">
        <f>(B129*B4+C129*C4+D129*D4+E129*E4+F129*F4)/SUM(B4:F4)</f>
        <v>-0.03756141564669112</v>
      </c>
    </row>
    <row r="130" spans="1:9" ht="12.75">
      <c r="A130" t="s">
        <v>90</v>
      </c>
      <c r="B130">
        <f>B90*10000/B62</f>
        <v>0.2209847786503152</v>
      </c>
      <c r="C130">
        <f>C90*10000/C62</f>
        <v>0.13417841592304214</v>
      </c>
      <c r="D130">
        <f>D90*10000/D62</f>
        <v>-0.004533792038864608</v>
      </c>
      <c r="E130">
        <f>E90*10000/E62</f>
        <v>-0.008164361853285777</v>
      </c>
      <c r="F130">
        <f>F90*10000/F62</f>
        <v>0.2998737112192576</v>
      </c>
      <c r="G130">
        <f>AVERAGE(C130:E130)</f>
        <v>0.04049342067696391</v>
      </c>
      <c r="H130">
        <f>STDEV(C130:E130)</f>
        <v>0.08115389091095769</v>
      </c>
      <c r="I130">
        <f>(B130*B4+C130*C4+D130*D4+E130*E4+F130*F4)/SUM(B4:F4)</f>
        <v>0.10100488372176653</v>
      </c>
    </row>
    <row r="131" spans="1:9" ht="12.75">
      <c r="A131" t="s">
        <v>91</v>
      </c>
      <c r="B131">
        <f>B91*10000/B62</f>
        <v>0.033798602906235466</v>
      </c>
      <c r="C131">
        <f>C91*10000/C62</f>
        <v>-0.03304055172452119</v>
      </c>
      <c r="D131">
        <f>D91*10000/D62</f>
        <v>-0.005715595240649603</v>
      </c>
      <c r="E131">
        <f>E91*10000/E62</f>
        <v>0.0014153378488203506</v>
      </c>
      <c r="F131">
        <f>F91*10000/F62</f>
        <v>0.0322971900098185</v>
      </c>
      <c r="G131">
        <f>AVERAGE(C131:E131)</f>
        <v>-0.012446936372116814</v>
      </c>
      <c r="H131">
        <f>STDEV(C131:E131)</f>
        <v>0.01818750385962057</v>
      </c>
      <c r="I131">
        <f>(B131*B4+C131*C4+D131*D4+E131*E4+F131*F4)/SUM(B4:F4)</f>
        <v>0.00018570314608114374</v>
      </c>
    </row>
    <row r="132" spans="1:9" ht="12.75">
      <c r="A132" t="s">
        <v>92</v>
      </c>
      <c r="B132">
        <f>B92*10000/B62</f>
        <v>0.057430491336539574</v>
      </c>
      <c r="C132">
        <f>C92*10000/C62</f>
        <v>0.04507822259882654</v>
      </c>
      <c r="D132">
        <f>D92*10000/D62</f>
        <v>0.05145239042424382</v>
      </c>
      <c r="E132">
        <f>E92*10000/E62</f>
        <v>0.05776555057508445</v>
      </c>
      <c r="F132">
        <f>F92*10000/F62</f>
        <v>0.01804630717835793</v>
      </c>
      <c r="G132">
        <f>AVERAGE(C132:E132)</f>
        <v>0.05143205453271827</v>
      </c>
      <c r="H132">
        <f>STDEV(C132:E132)</f>
        <v>0.006343688434629067</v>
      </c>
      <c r="I132">
        <f>(B132*B4+C132*C4+D132*D4+E132*E4+F132*F4)/SUM(B4:F4)</f>
        <v>0.04785132887116257</v>
      </c>
    </row>
    <row r="133" spans="1:9" ht="12.75">
      <c r="A133" t="s">
        <v>93</v>
      </c>
      <c r="B133">
        <f>B93*10000/B62</f>
        <v>0.07454417899242809</v>
      </c>
      <c r="C133">
        <f>C93*10000/C62</f>
        <v>0.05884929641424658</v>
      </c>
      <c r="D133">
        <f>D93*10000/D62</f>
        <v>0.07004183525407529</v>
      </c>
      <c r="E133">
        <f>E93*10000/E62</f>
        <v>0.07323129906137273</v>
      </c>
      <c r="F133">
        <f>F93*10000/F62</f>
        <v>0.03740683894899924</v>
      </c>
      <c r="G133">
        <f>AVERAGE(C133:E133)</f>
        <v>0.06737414357656486</v>
      </c>
      <c r="H133">
        <f>STDEV(C133:E133)</f>
        <v>0.007553008288104702</v>
      </c>
      <c r="I133">
        <f>(B133*B4+C133*C4+D133*D4+E133*E4+F133*F4)/SUM(B4:F4)</f>
        <v>0.06441946491283206</v>
      </c>
    </row>
    <row r="134" spans="1:9" ht="12.75">
      <c r="A134" t="s">
        <v>94</v>
      </c>
      <c r="B134">
        <f>B94*10000/B62</f>
        <v>-0.005001726863780791</v>
      </c>
      <c r="C134">
        <f>C94*10000/C62</f>
        <v>-0.004711502063084394</v>
      </c>
      <c r="D134">
        <f>D94*10000/D62</f>
        <v>0.009185881508226836</v>
      </c>
      <c r="E134">
        <f>E94*10000/E62</f>
        <v>0.011632239064850457</v>
      </c>
      <c r="F134">
        <f>F94*10000/F62</f>
        <v>-0.006256392750980184</v>
      </c>
      <c r="G134">
        <f>AVERAGE(C134:E134)</f>
        <v>0.0053688728366643</v>
      </c>
      <c r="H134">
        <f>STDEV(C134:E134)</f>
        <v>0.008815136692832674</v>
      </c>
      <c r="I134">
        <f>(B134*B4+C134*C4+D134*D4+E134*E4+F134*F4)/SUM(B4:F4)</f>
        <v>0.0023304689519504807</v>
      </c>
    </row>
    <row r="135" spans="1:9" ht="12.75">
      <c r="A135" t="s">
        <v>95</v>
      </c>
      <c r="B135">
        <f>B95*10000/B62</f>
        <v>0.0014677613778804855</v>
      </c>
      <c r="C135">
        <f>C95*10000/C62</f>
        <v>0.0005120236649425482</v>
      </c>
      <c r="D135">
        <f>D95*10000/D62</f>
        <v>-0.0018003460113555799</v>
      </c>
      <c r="E135">
        <f>E95*10000/E62</f>
        <v>-0.00301569654490905</v>
      </c>
      <c r="F135">
        <f>F95*10000/F62</f>
        <v>0.00030438719101099536</v>
      </c>
      <c r="G135">
        <f>AVERAGE(C135:E135)</f>
        <v>-0.0014346729637740273</v>
      </c>
      <c r="H135">
        <f>STDEV(C135:E135)</f>
        <v>0.0017920630717261422</v>
      </c>
      <c r="I135">
        <f>(B135*B4+C135*C4+D135*D4+E135*E4+F135*F4)/SUM(B4:F4)</f>
        <v>-0.0007854564218680916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2005-05-18T11:03:48Z</cp:lastPrinted>
  <dcterms:created xsi:type="dcterms:W3CDTF">2005-05-18T11:03:48Z</dcterms:created>
  <dcterms:modified xsi:type="dcterms:W3CDTF">2005-05-18T12:13:44Z</dcterms:modified>
  <cp:category/>
  <cp:version/>
  <cp:contentType/>
  <cp:contentStatus/>
</cp:coreProperties>
</file>