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<sst xmlns="http://schemas.openxmlformats.org/spreadsheetml/2006/main" count="204" uniqueCount="98">
  <si>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24/05/2005       07:01:04</t>
  </si>
  <si>
    <t>LISSNER</t>
  </si>
  <si>
    <t>HCMQAP578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</si>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</sst>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6943816"/>
        <c:axId val="42732297"/>
      </c:lineChart>
      <c:catAx>
        <c:axId val="569438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732297"/>
        <c:crosses val="autoZero"/>
        <c:auto val="1"/>
        <c:lblOffset val="100"/>
        <c:noMultiLvlLbl val="0"/>
      </c:catAx>
      <c:valAx>
        <c:axId val="4273229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6943816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-0.002262</v>
      </c>
      <c r="C4" s="12">
        <v>-0.003758</v>
      </c>
      <c r="D4" s="12">
        <v>-0.003757</v>
      </c>
      <c r="E4" s="12">
        <v>-0.003757</v>
      </c>
      <c r="F4" s="24">
        <v>-0.002081</v>
      </c>
      <c r="G4" s="34">
        <v>-0.01171</v>
      </c>
    </row>
    <row r="5" spans="1:7" ht="12.75" thickBot="1">
      <c r="A5" s="44" t="s">
        <v>13</v>
      </c>
      <c r="B5" s="45">
        <v>-4.386154</v>
      </c>
      <c r="C5" s="46">
        <v>-0.834428</v>
      </c>
      <c r="D5" s="46">
        <v>1.58659</v>
      </c>
      <c r="E5" s="46">
        <v>1.953899</v>
      </c>
      <c r="F5" s="47">
        <v>-0.059659</v>
      </c>
      <c r="G5" s="48">
        <v>6.355055</v>
      </c>
    </row>
    <row r="6" spans="1:7" ht="12.75" thickTop="1">
      <c r="A6" s="6" t="s">
        <v>14</v>
      </c>
      <c r="B6" s="39">
        <v>-4.164365</v>
      </c>
      <c r="C6" s="40">
        <v>40.61541</v>
      </c>
      <c r="D6" s="40">
        <v>-27.60944</v>
      </c>
      <c r="E6" s="40">
        <v>43.20467</v>
      </c>
      <c r="F6" s="41">
        <v>-96.98528</v>
      </c>
      <c r="G6" s="42">
        <v>7.419998E-05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0.8054652</v>
      </c>
      <c r="C8" s="13">
        <v>2.181516</v>
      </c>
      <c r="D8" s="13">
        <v>2.736697</v>
      </c>
      <c r="E8" s="13">
        <v>2.393529</v>
      </c>
      <c r="F8" s="25">
        <v>-0.4002997</v>
      </c>
      <c r="G8" s="35">
        <v>1.822656</v>
      </c>
    </row>
    <row r="9" spans="1:7" ht="12">
      <c r="A9" s="20" t="s">
        <v>17</v>
      </c>
      <c r="B9" s="29">
        <v>-0.3090312</v>
      </c>
      <c r="C9" s="13">
        <v>-0.08269734</v>
      </c>
      <c r="D9" s="13">
        <v>-0.3882987</v>
      </c>
      <c r="E9" s="13">
        <v>-0.4806224</v>
      </c>
      <c r="F9" s="25">
        <v>-0.2685119</v>
      </c>
      <c r="G9" s="35">
        <v>-0.3095082</v>
      </c>
    </row>
    <row r="10" spans="1:7" ht="12">
      <c r="A10" s="20" t="s">
        <v>18</v>
      </c>
      <c r="B10" s="29">
        <v>-0.2788269</v>
      </c>
      <c r="C10" s="13">
        <v>-0.6337519</v>
      </c>
      <c r="D10" s="13">
        <v>-1.116698</v>
      </c>
      <c r="E10" s="13">
        <v>-0.5393028</v>
      </c>
      <c r="F10" s="25">
        <v>-2.229903</v>
      </c>
      <c r="G10" s="35">
        <v>-0.8885115</v>
      </c>
    </row>
    <row r="11" spans="1:7" ht="12">
      <c r="A11" s="21" t="s">
        <v>19</v>
      </c>
      <c r="B11" s="31">
        <v>3.448542</v>
      </c>
      <c r="C11" s="15">
        <v>1.89541</v>
      </c>
      <c r="D11" s="15">
        <v>2.62582</v>
      </c>
      <c r="E11" s="15">
        <v>1.751296</v>
      </c>
      <c r="F11" s="27">
        <v>13.66246</v>
      </c>
      <c r="G11" s="37">
        <v>3.829482</v>
      </c>
    </row>
    <row r="12" spans="1:7" ht="12">
      <c r="A12" s="20" t="s">
        <v>20</v>
      </c>
      <c r="B12" s="29">
        <v>0.01999196</v>
      </c>
      <c r="C12" s="13">
        <v>0.07125521</v>
      </c>
      <c r="D12" s="13">
        <v>-0.126299</v>
      </c>
      <c r="E12" s="13">
        <v>-0.05532723</v>
      </c>
      <c r="F12" s="25">
        <v>-0.120415</v>
      </c>
      <c r="G12" s="35">
        <v>-0.03970397</v>
      </c>
    </row>
    <row r="13" spans="1:7" ht="12">
      <c r="A13" s="20" t="s">
        <v>21</v>
      </c>
      <c r="B13" s="29">
        <v>0.04619596</v>
      </c>
      <c r="C13" s="13">
        <v>0.09580144</v>
      </c>
      <c r="D13" s="13">
        <v>0.02362642</v>
      </c>
      <c r="E13" s="13">
        <v>-0.01200367</v>
      </c>
      <c r="F13" s="25">
        <v>-0.1332252</v>
      </c>
      <c r="G13" s="35">
        <v>0.01478523</v>
      </c>
    </row>
    <row r="14" spans="1:7" ht="12">
      <c r="A14" s="20" t="s">
        <v>22</v>
      </c>
      <c r="B14" s="29">
        <v>0.02111108</v>
      </c>
      <c r="C14" s="13">
        <v>0.05392829</v>
      </c>
      <c r="D14" s="13">
        <v>-0.03577798</v>
      </c>
      <c r="E14" s="13">
        <v>-0.01609698</v>
      </c>
      <c r="F14" s="25">
        <v>-0.03099242</v>
      </c>
      <c r="G14" s="35">
        <v>-0.0005806166</v>
      </c>
    </row>
    <row r="15" spans="1:7" ht="12">
      <c r="A15" s="21" t="s">
        <v>23</v>
      </c>
      <c r="B15" s="31">
        <v>-0.3065669</v>
      </c>
      <c r="C15" s="15">
        <v>-0.07834484</v>
      </c>
      <c r="D15" s="15">
        <v>-0.05671333</v>
      </c>
      <c r="E15" s="15">
        <v>-0.1128072</v>
      </c>
      <c r="F15" s="27">
        <v>-0.3512391</v>
      </c>
      <c r="G15" s="37">
        <v>-0.1508543</v>
      </c>
    </row>
    <row r="16" spans="1:7" ht="12">
      <c r="A16" s="20" t="s">
        <v>24</v>
      </c>
      <c r="B16" s="29">
        <v>-0.01930324</v>
      </c>
      <c r="C16" s="13">
        <v>-0.003470508</v>
      </c>
      <c r="D16" s="13">
        <v>-0.02096746</v>
      </c>
      <c r="E16" s="13">
        <v>-0.005219237</v>
      </c>
      <c r="F16" s="25">
        <v>-0.006449563</v>
      </c>
      <c r="G16" s="35">
        <v>-0.01079293</v>
      </c>
    </row>
    <row r="17" spans="1:7" ht="12">
      <c r="A17" s="20" t="s">
        <v>25</v>
      </c>
      <c r="B17" s="29">
        <v>-0.02641772</v>
      </c>
      <c r="C17" s="13">
        <v>-0.02123021</v>
      </c>
      <c r="D17" s="13">
        <v>-0.01200191</v>
      </c>
      <c r="E17" s="13">
        <v>-0.006175639</v>
      </c>
      <c r="F17" s="25">
        <v>-0.03148467</v>
      </c>
      <c r="G17" s="35">
        <v>-0.01750644</v>
      </c>
    </row>
    <row r="18" spans="1:7" ht="12">
      <c r="A18" s="20" t="s">
        <v>26</v>
      </c>
      <c r="B18" s="29">
        <v>0.03889863</v>
      </c>
      <c r="C18" s="13">
        <v>0.02761274</v>
      </c>
      <c r="D18" s="13">
        <v>0.04569876</v>
      </c>
      <c r="E18" s="13">
        <v>0.02811024</v>
      </c>
      <c r="F18" s="25">
        <v>0.001501437</v>
      </c>
      <c r="G18" s="35">
        <v>0.03024664</v>
      </c>
    </row>
    <row r="19" spans="1:7" ht="12">
      <c r="A19" s="21" t="s">
        <v>27</v>
      </c>
      <c r="B19" s="31">
        <v>-0.2281807</v>
      </c>
      <c r="C19" s="15">
        <v>-0.2098315</v>
      </c>
      <c r="D19" s="15">
        <v>-0.220149</v>
      </c>
      <c r="E19" s="15">
        <v>-0.2119645</v>
      </c>
      <c r="F19" s="27">
        <v>-0.1554443</v>
      </c>
      <c r="G19" s="37">
        <v>-0.2082384</v>
      </c>
    </row>
    <row r="20" spans="1:7" ht="12.75" thickBot="1">
      <c r="A20" s="44" t="s">
        <v>28</v>
      </c>
      <c r="B20" s="45">
        <v>-0.002335035</v>
      </c>
      <c r="C20" s="46">
        <v>0.003234221</v>
      </c>
      <c r="D20" s="46">
        <v>0.005279014</v>
      </c>
      <c r="E20" s="46">
        <v>0.003576566</v>
      </c>
      <c r="F20" s="47">
        <v>0.006981112</v>
      </c>
      <c r="G20" s="48">
        <v>0.00350121</v>
      </c>
    </row>
    <row r="21" spans="1:7" ht="12.75" thickTop="1">
      <c r="A21" s="6" t="s">
        <v>29</v>
      </c>
      <c r="B21" s="39">
        <v>-6.315129</v>
      </c>
      <c r="C21" s="40">
        <v>70.60026</v>
      </c>
      <c r="D21" s="40">
        <v>-16.80439</v>
      </c>
      <c r="E21" s="40">
        <v>-26.38949</v>
      </c>
      <c r="F21" s="41">
        <v>-42.56536</v>
      </c>
      <c r="G21" s="43">
        <v>0.01287024</v>
      </c>
    </row>
    <row r="22" spans="1:7" ht="12">
      <c r="A22" s="20" t="s">
        <v>30</v>
      </c>
      <c r="B22" s="29">
        <v>-87.72533</v>
      </c>
      <c r="C22" s="13">
        <v>-16.68857</v>
      </c>
      <c r="D22" s="13">
        <v>31.73191</v>
      </c>
      <c r="E22" s="13">
        <v>39.07818</v>
      </c>
      <c r="F22" s="25">
        <v>-1.19318</v>
      </c>
      <c r="G22" s="36">
        <v>0</v>
      </c>
    </row>
    <row r="23" spans="1:7" ht="12">
      <c r="A23" s="20" t="s">
        <v>31</v>
      </c>
      <c r="B23" s="29">
        <v>-3.536616</v>
      </c>
      <c r="C23" s="13">
        <v>-3.292839</v>
      </c>
      <c r="D23" s="13">
        <v>-3.495752</v>
      </c>
      <c r="E23" s="13">
        <v>-3.773178</v>
      </c>
      <c r="F23" s="25">
        <v>5.869846</v>
      </c>
      <c r="G23" s="35">
        <v>-2.271666</v>
      </c>
    </row>
    <row r="24" spans="1:7" ht="12">
      <c r="A24" s="20" t="s">
        <v>32</v>
      </c>
      <c r="B24" s="29">
        <v>-1.259481</v>
      </c>
      <c r="C24" s="13">
        <v>-0.9855887</v>
      </c>
      <c r="D24" s="13">
        <v>-0.7224877</v>
      </c>
      <c r="E24" s="13">
        <v>1.593677</v>
      </c>
      <c r="F24" s="25">
        <v>2.870499</v>
      </c>
      <c r="G24" s="35">
        <v>0.1723946</v>
      </c>
    </row>
    <row r="25" spans="1:7" ht="12">
      <c r="A25" s="20" t="s">
        <v>33</v>
      </c>
      <c r="B25" s="29">
        <v>-0.1480683</v>
      </c>
      <c r="C25" s="13">
        <v>-0.4054278</v>
      </c>
      <c r="D25" s="13">
        <v>-0.1016927</v>
      </c>
      <c r="E25" s="13">
        <v>-0.9430553</v>
      </c>
      <c r="F25" s="25">
        <v>-1.58585</v>
      </c>
      <c r="G25" s="35">
        <v>-0.5816621</v>
      </c>
    </row>
    <row r="26" spans="1:7" ht="12">
      <c r="A26" s="21" t="s">
        <v>34</v>
      </c>
      <c r="B26" s="31">
        <v>0.472423</v>
      </c>
      <c r="C26" s="15">
        <v>0.5621332</v>
      </c>
      <c r="D26" s="15">
        <v>0.5900545</v>
      </c>
      <c r="E26" s="15">
        <v>0.5552277</v>
      </c>
      <c r="F26" s="27">
        <v>1.443091</v>
      </c>
      <c r="G26" s="37">
        <v>0.6714055</v>
      </c>
    </row>
    <row r="27" spans="1:7" ht="12">
      <c r="A27" s="20" t="s">
        <v>35</v>
      </c>
      <c r="B27" s="29">
        <v>-0.1382044</v>
      </c>
      <c r="C27" s="13">
        <v>-0.2385939</v>
      </c>
      <c r="D27" s="13">
        <v>-0.3268136</v>
      </c>
      <c r="E27" s="13">
        <v>0.04105811</v>
      </c>
      <c r="F27" s="25">
        <v>0.2811027</v>
      </c>
      <c r="G27" s="35">
        <v>-0.1087436</v>
      </c>
    </row>
    <row r="28" spans="1:7" ht="12">
      <c r="A28" s="20" t="s">
        <v>36</v>
      </c>
      <c r="B28" s="29">
        <v>-0.3492428</v>
      </c>
      <c r="C28" s="13">
        <v>-0.3329468</v>
      </c>
      <c r="D28" s="13">
        <v>-0.1568351</v>
      </c>
      <c r="E28" s="13">
        <v>-0.04514774</v>
      </c>
      <c r="F28" s="25">
        <v>0.1552997</v>
      </c>
      <c r="G28" s="35">
        <v>-0.1586369</v>
      </c>
    </row>
    <row r="29" spans="1:7" ht="12">
      <c r="A29" s="20" t="s">
        <v>37</v>
      </c>
      <c r="B29" s="29">
        <v>-0.01712189</v>
      </c>
      <c r="C29" s="13">
        <v>-0.1568748</v>
      </c>
      <c r="D29" s="13">
        <v>-0.1214764</v>
      </c>
      <c r="E29" s="13">
        <v>-0.1366856</v>
      </c>
      <c r="F29" s="25">
        <v>-0.09435625</v>
      </c>
      <c r="G29" s="35">
        <v>-0.1149218</v>
      </c>
    </row>
    <row r="30" spans="1:7" ht="12">
      <c r="A30" s="21" t="s">
        <v>38</v>
      </c>
      <c r="B30" s="31">
        <v>0.1479213</v>
      </c>
      <c r="C30" s="15">
        <v>-0.0006811393</v>
      </c>
      <c r="D30" s="15">
        <v>0.1089181</v>
      </c>
      <c r="E30" s="15">
        <v>0.04369768</v>
      </c>
      <c r="F30" s="27">
        <v>0.1678794</v>
      </c>
      <c r="G30" s="37">
        <v>0.08036805</v>
      </c>
    </row>
    <row r="31" spans="1:7" ht="12">
      <c r="A31" s="20" t="s">
        <v>39</v>
      </c>
      <c r="B31" s="29">
        <v>-0.004723561</v>
      </c>
      <c r="C31" s="13">
        <v>-0.03164951</v>
      </c>
      <c r="D31" s="13">
        <v>-0.02464777</v>
      </c>
      <c r="E31" s="13">
        <v>0.01137863</v>
      </c>
      <c r="F31" s="25">
        <v>-0.002229745</v>
      </c>
      <c r="G31" s="35">
        <v>-0.01179068</v>
      </c>
    </row>
    <row r="32" spans="1:7" ht="12">
      <c r="A32" s="20" t="s">
        <v>40</v>
      </c>
      <c r="B32" s="29">
        <v>-0.01049655</v>
      </c>
      <c r="C32" s="13">
        <v>-0.03018926</v>
      </c>
      <c r="D32" s="13">
        <v>-3.520424E-05</v>
      </c>
      <c r="E32" s="13">
        <v>0.009676195</v>
      </c>
      <c r="F32" s="25">
        <v>0.005465798</v>
      </c>
      <c r="G32" s="35">
        <v>-0.005737243</v>
      </c>
    </row>
    <row r="33" spans="1:7" ht="12">
      <c r="A33" s="20" t="s">
        <v>41</v>
      </c>
      <c r="B33" s="29">
        <v>0.0798303</v>
      </c>
      <c r="C33" s="13">
        <v>0.04750412</v>
      </c>
      <c r="D33" s="13">
        <v>0.07305651</v>
      </c>
      <c r="E33" s="13">
        <v>0.09227248</v>
      </c>
      <c r="F33" s="25">
        <v>0.04798816</v>
      </c>
      <c r="G33" s="35">
        <v>0.06916788</v>
      </c>
    </row>
    <row r="34" spans="1:7" ht="12">
      <c r="A34" s="21" t="s">
        <v>42</v>
      </c>
      <c r="B34" s="31">
        <v>0.02226189</v>
      </c>
      <c r="C34" s="15">
        <v>0.002580192</v>
      </c>
      <c r="D34" s="15">
        <v>0.004384872</v>
      </c>
      <c r="E34" s="15">
        <v>0.006629923</v>
      </c>
      <c r="F34" s="27">
        <v>-0.03283371</v>
      </c>
      <c r="G34" s="37">
        <v>0.002143425</v>
      </c>
    </row>
    <row r="35" spans="1:7" ht="12.75" thickBot="1">
      <c r="A35" s="22" t="s">
        <v>43</v>
      </c>
      <c r="B35" s="32">
        <v>-0.001033337</v>
      </c>
      <c r="C35" s="16">
        <v>0.002870584</v>
      </c>
      <c r="D35" s="16">
        <v>0.003964183</v>
      </c>
      <c r="E35" s="16">
        <v>-0.001318966</v>
      </c>
      <c r="F35" s="28">
        <v>0.009417417</v>
      </c>
      <c r="G35" s="38">
        <v>0.002432104</v>
      </c>
    </row>
    <row r="36" spans="1:7" ht="12">
      <c r="A36" s="4" t="s">
        <v>44</v>
      </c>
      <c r="B36" s="3">
        <v>21.5332</v>
      </c>
      <c r="C36" s="3">
        <v>21.53015</v>
      </c>
      <c r="D36" s="3">
        <v>21.53626</v>
      </c>
      <c r="E36" s="3">
        <v>21.53626</v>
      </c>
      <c r="F36" s="3">
        <v>21.53931</v>
      </c>
      <c r="G36" s="3"/>
    </row>
    <row r="37" spans="1:6" ht="12">
      <c r="A37" s="4" t="s">
        <v>45</v>
      </c>
      <c r="B37" s="2">
        <v>0.2588908</v>
      </c>
      <c r="C37" s="2">
        <v>0.1525879</v>
      </c>
      <c r="D37" s="2">
        <v>0.07222494</v>
      </c>
      <c r="E37" s="2">
        <v>0.02339681</v>
      </c>
      <c r="F37" s="2">
        <v>-0.009155274</v>
      </c>
    </row>
    <row r="38" spans="1:7" ht="12">
      <c r="A38" s="4" t="s">
        <v>53</v>
      </c>
      <c r="B38" s="2">
        <v>0</v>
      </c>
      <c r="C38" s="2">
        <v>-6.884571E-05</v>
      </c>
      <c r="D38" s="2">
        <v>4.702622E-05</v>
      </c>
      <c r="E38" s="2">
        <v>-7.32715E-05</v>
      </c>
      <c r="F38" s="2">
        <v>0.0001648663</v>
      </c>
      <c r="G38" s="2">
        <v>0.0002087731</v>
      </c>
    </row>
    <row r="39" spans="1:7" ht="12.75" thickBot="1">
      <c r="A39" s="4" t="s">
        <v>54</v>
      </c>
      <c r="B39" s="2">
        <v>1.079699E-05</v>
      </c>
      <c r="C39" s="2">
        <v>-0.0001201353</v>
      </c>
      <c r="D39" s="2">
        <v>2.841825E-05</v>
      </c>
      <c r="E39" s="2">
        <v>4.514847E-05</v>
      </c>
      <c r="F39" s="2">
        <v>7.238079E-05</v>
      </c>
      <c r="G39" s="2">
        <v>0.0007469852</v>
      </c>
    </row>
    <row r="40" spans="2:7" ht="12.75" thickBot="1">
      <c r="B40" s="7" t="s">
        <v>46</v>
      </c>
      <c r="C40" s="18">
        <v>-0.003757</v>
      </c>
      <c r="D40" s="17" t="s">
        <v>47</v>
      </c>
      <c r="E40" s="18">
        <v>3.116559</v>
      </c>
      <c r="F40" s="17" t="s">
        <v>48</v>
      </c>
      <c r="G40" s="8">
        <v>55.079214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12.506</v>
      </c>
      <c r="D43" s="1">
        <v>12.506</v>
      </c>
      <c r="E43" s="1">
        <v>12.506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0.002262</v>
      </c>
      <c r="C4">
        <v>0.003758</v>
      </c>
      <c r="D4">
        <v>0.003757</v>
      </c>
      <c r="E4">
        <v>0.003757</v>
      </c>
      <c r="F4">
        <v>0.002081</v>
      </c>
      <c r="G4">
        <v>0.01171</v>
      </c>
    </row>
    <row r="5" spans="1:7" ht="12.75">
      <c r="A5" t="s">
        <v>13</v>
      </c>
      <c r="B5">
        <v>-4.386154</v>
      </c>
      <c r="C5">
        <v>-0.834428</v>
      </c>
      <c r="D5">
        <v>1.58659</v>
      </c>
      <c r="E5">
        <v>1.953899</v>
      </c>
      <c r="F5">
        <v>-0.059659</v>
      </c>
      <c r="G5">
        <v>6.355055</v>
      </c>
    </row>
    <row r="6" spans="1:7" ht="12.75">
      <c r="A6" t="s">
        <v>14</v>
      </c>
      <c r="B6" s="49">
        <v>-4.164365</v>
      </c>
      <c r="C6" s="49">
        <v>40.61541</v>
      </c>
      <c r="D6" s="49">
        <v>-27.60944</v>
      </c>
      <c r="E6" s="49">
        <v>43.20467</v>
      </c>
      <c r="F6" s="49">
        <v>-96.98528</v>
      </c>
      <c r="G6" s="49">
        <v>7.419998E-05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0.8054652</v>
      </c>
      <c r="C8" s="49">
        <v>2.181516</v>
      </c>
      <c r="D8" s="49">
        <v>2.736697</v>
      </c>
      <c r="E8" s="49">
        <v>2.393529</v>
      </c>
      <c r="F8" s="49">
        <v>-0.4002997</v>
      </c>
      <c r="G8" s="49">
        <v>1.822656</v>
      </c>
    </row>
    <row r="9" spans="1:7" ht="12.75">
      <c r="A9" t="s">
        <v>17</v>
      </c>
      <c r="B9" s="49">
        <v>-0.3090312</v>
      </c>
      <c r="C9" s="49">
        <v>-0.08269734</v>
      </c>
      <c r="D9" s="49">
        <v>-0.3882987</v>
      </c>
      <c r="E9" s="49">
        <v>-0.4806224</v>
      </c>
      <c r="F9" s="49">
        <v>-0.2685119</v>
      </c>
      <c r="G9" s="49">
        <v>-0.3095082</v>
      </c>
    </row>
    <row r="10" spans="1:7" ht="12.75">
      <c r="A10" t="s">
        <v>18</v>
      </c>
      <c r="B10" s="49">
        <v>-0.2788269</v>
      </c>
      <c r="C10" s="49">
        <v>-0.6337519</v>
      </c>
      <c r="D10" s="49">
        <v>-1.116698</v>
      </c>
      <c r="E10" s="49">
        <v>-0.5393028</v>
      </c>
      <c r="F10" s="49">
        <v>-2.229903</v>
      </c>
      <c r="G10" s="49">
        <v>-0.8885115</v>
      </c>
    </row>
    <row r="11" spans="1:7" ht="12.75">
      <c r="A11" t="s">
        <v>19</v>
      </c>
      <c r="B11" s="49">
        <v>3.448542</v>
      </c>
      <c r="C11" s="49">
        <v>1.89541</v>
      </c>
      <c r="D11" s="49">
        <v>2.62582</v>
      </c>
      <c r="E11" s="49">
        <v>1.751296</v>
      </c>
      <c r="F11" s="49">
        <v>13.66246</v>
      </c>
      <c r="G11" s="49">
        <v>3.829482</v>
      </c>
    </row>
    <row r="12" spans="1:7" ht="12.75">
      <c r="A12" t="s">
        <v>20</v>
      </c>
      <c r="B12" s="49">
        <v>0.01999196</v>
      </c>
      <c r="C12" s="49">
        <v>0.07125521</v>
      </c>
      <c r="D12" s="49">
        <v>-0.126299</v>
      </c>
      <c r="E12" s="49">
        <v>-0.05532723</v>
      </c>
      <c r="F12" s="49">
        <v>-0.120415</v>
      </c>
      <c r="G12" s="49">
        <v>-0.03970397</v>
      </c>
    </row>
    <row r="13" spans="1:7" ht="12.75">
      <c r="A13" t="s">
        <v>21</v>
      </c>
      <c r="B13" s="49">
        <v>0.04619596</v>
      </c>
      <c r="C13" s="49">
        <v>0.09580144</v>
      </c>
      <c r="D13" s="49">
        <v>0.02362642</v>
      </c>
      <c r="E13" s="49">
        <v>-0.01200367</v>
      </c>
      <c r="F13" s="49">
        <v>-0.1332252</v>
      </c>
      <c r="G13" s="49">
        <v>0.01478523</v>
      </c>
    </row>
    <row r="14" spans="1:7" ht="12.75">
      <c r="A14" t="s">
        <v>22</v>
      </c>
      <c r="B14" s="49">
        <v>0.02111108</v>
      </c>
      <c r="C14" s="49">
        <v>0.05392829</v>
      </c>
      <c r="D14" s="49">
        <v>-0.03577798</v>
      </c>
      <c r="E14" s="49">
        <v>-0.01609698</v>
      </c>
      <c r="F14" s="49">
        <v>-0.03099242</v>
      </c>
      <c r="G14" s="49">
        <v>-0.0005806166</v>
      </c>
    </row>
    <row r="15" spans="1:7" ht="12.75">
      <c r="A15" t="s">
        <v>23</v>
      </c>
      <c r="B15" s="49">
        <v>-0.3065669</v>
      </c>
      <c r="C15" s="49">
        <v>-0.07834484</v>
      </c>
      <c r="D15" s="49">
        <v>-0.05671333</v>
      </c>
      <c r="E15" s="49">
        <v>-0.1128072</v>
      </c>
      <c r="F15" s="49">
        <v>-0.3512391</v>
      </c>
      <c r="G15" s="49">
        <v>-0.1508543</v>
      </c>
    </row>
    <row r="16" spans="1:7" ht="12.75">
      <c r="A16" t="s">
        <v>24</v>
      </c>
      <c r="B16" s="49">
        <v>-0.01930324</v>
      </c>
      <c r="C16" s="49">
        <v>-0.003470508</v>
      </c>
      <c r="D16" s="49">
        <v>-0.02096746</v>
      </c>
      <c r="E16" s="49">
        <v>-0.005219237</v>
      </c>
      <c r="F16" s="49">
        <v>-0.006449563</v>
      </c>
      <c r="G16" s="49">
        <v>-0.01079293</v>
      </c>
    </row>
    <row r="17" spans="1:7" ht="12.75">
      <c r="A17" t="s">
        <v>25</v>
      </c>
      <c r="B17" s="49">
        <v>-0.02641772</v>
      </c>
      <c r="C17" s="49">
        <v>-0.02123021</v>
      </c>
      <c r="D17" s="49">
        <v>-0.01200191</v>
      </c>
      <c r="E17" s="49">
        <v>-0.006175639</v>
      </c>
      <c r="F17" s="49">
        <v>-0.03148467</v>
      </c>
      <c r="G17" s="49">
        <v>-0.01750644</v>
      </c>
    </row>
    <row r="18" spans="1:7" ht="12.75">
      <c r="A18" t="s">
        <v>26</v>
      </c>
      <c r="B18" s="49">
        <v>0.03889863</v>
      </c>
      <c r="C18" s="49">
        <v>0.02761274</v>
      </c>
      <c r="D18" s="49">
        <v>0.04569876</v>
      </c>
      <c r="E18" s="49">
        <v>0.02811024</v>
      </c>
      <c r="F18" s="49">
        <v>0.001501437</v>
      </c>
      <c r="G18" s="49">
        <v>0.03024664</v>
      </c>
    </row>
    <row r="19" spans="1:7" ht="12.75">
      <c r="A19" t="s">
        <v>27</v>
      </c>
      <c r="B19" s="49">
        <v>-0.2281807</v>
      </c>
      <c r="C19" s="49">
        <v>-0.2098315</v>
      </c>
      <c r="D19" s="49">
        <v>-0.220149</v>
      </c>
      <c r="E19" s="49">
        <v>-0.2119645</v>
      </c>
      <c r="F19" s="49">
        <v>-0.1554443</v>
      </c>
      <c r="G19" s="49">
        <v>-0.2082384</v>
      </c>
    </row>
    <row r="20" spans="1:7" ht="12.75">
      <c r="A20" t="s">
        <v>28</v>
      </c>
      <c r="B20" s="49">
        <v>-0.002335035</v>
      </c>
      <c r="C20" s="49">
        <v>0.003234221</v>
      </c>
      <c r="D20" s="49">
        <v>0.005279014</v>
      </c>
      <c r="E20" s="49">
        <v>0.003576566</v>
      </c>
      <c r="F20" s="49">
        <v>0.006981112</v>
      </c>
      <c r="G20" s="49">
        <v>0.00350121</v>
      </c>
    </row>
    <row r="21" spans="1:7" ht="12.75">
      <c r="A21" t="s">
        <v>29</v>
      </c>
      <c r="B21" s="49">
        <v>-6.315129</v>
      </c>
      <c r="C21" s="49">
        <v>70.60026</v>
      </c>
      <c r="D21" s="49">
        <v>-16.80439</v>
      </c>
      <c r="E21" s="49">
        <v>-26.38949</v>
      </c>
      <c r="F21" s="49">
        <v>-42.56536</v>
      </c>
      <c r="G21" s="49">
        <v>0.01287024</v>
      </c>
    </row>
    <row r="22" spans="1:7" ht="12.75">
      <c r="A22" t="s">
        <v>30</v>
      </c>
      <c r="B22" s="49">
        <v>-87.72533</v>
      </c>
      <c r="C22" s="49">
        <v>-16.68857</v>
      </c>
      <c r="D22" s="49">
        <v>31.73191</v>
      </c>
      <c r="E22" s="49">
        <v>39.07818</v>
      </c>
      <c r="F22" s="49">
        <v>-1.19318</v>
      </c>
      <c r="G22" s="49">
        <v>0</v>
      </c>
    </row>
    <row r="23" spans="1:7" ht="12.75">
      <c r="A23" t="s">
        <v>31</v>
      </c>
      <c r="B23" s="49">
        <v>-3.536616</v>
      </c>
      <c r="C23" s="49">
        <v>-3.292839</v>
      </c>
      <c r="D23" s="49">
        <v>-3.495752</v>
      </c>
      <c r="E23" s="49">
        <v>-3.773178</v>
      </c>
      <c r="F23" s="49">
        <v>5.869846</v>
      </c>
      <c r="G23" s="49">
        <v>-2.271666</v>
      </c>
    </row>
    <row r="24" spans="1:7" ht="12.75">
      <c r="A24" t="s">
        <v>32</v>
      </c>
      <c r="B24" s="49">
        <v>-1.259481</v>
      </c>
      <c r="C24" s="49">
        <v>-0.9855887</v>
      </c>
      <c r="D24" s="49">
        <v>-0.7224877</v>
      </c>
      <c r="E24" s="49">
        <v>1.593677</v>
      </c>
      <c r="F24" s="49">
        <v>2.870499</v>
      </c>
      <c r="G24" s="49">
        <v>0.1723946</v>
      </c>
    </row>
    <row r="25" spans="1:7" ht="12.75">
      <c r="A25" t="s">
        <v>33</v>
      </c>
      <c r="B25" s="49">
        <v>-0.1480683</v>
      </c>
      <c r="C25" s="49">
        <v>-0.4054278</v>
      </c>
      <c r="D25" s="49">
        <v>-0.1016927</v>
      </c>
      <c r="E25" s="49">
        <v>-0.9430553</v>
      </c>
      <c r="F25" s="49">
        <v>-1.58585</v>
      </c>
      <c r="G25" s="49">
        <v>-0.5816621</v>
      </c>
    </row>
    <row r="26" spans="1:7" ht="12.75">
      <c r="A26" t="s">
        <v>34</v>
      </c>
      <c r="B26" s="49">
        <v>0.472423</v>
      </c>
      <c r="C26" s="49">
        <v>0.5621332</v>
      </c>
      <c r="D26" s="49">
        <v>0.5900545</v>
      </c>
      <c r="E26" s="49">
        <v>0.5552277</v>
      </c>
      <c r="F26" s="49">
        <v>1.443091</v>
      </c>
      <c r="G26" s="49">
        <v>0.6714055</v>
      </c>
    </row>
    <row r="27" spans="1:7" ht="12.75">
      <c r="A27" t="s">
        <v>35</v>
      </c>
      <c r="B27" s="49">
        <v>-0.1382044</v>
      </c>
      <c r="C27" s="49">
        <v>-0.2385939</v>
      </c>
      <c r="D27" s="49">
        <v>-0.3268136</v>
      </c>
      <c r="E27" s="49">
        <v>0.04105811</v>
      </c>
      <c r="F27" s="49">
        <v>0.2811027</v>
      </c>
      <c r="G27" s="49">
        <v>-0.1087436</v>
      </c>
    </row>
    <row r="28" spans="1:7" ht="12.75">
      <c r="A28" t="s">
        <v>36</v>
      </c>
      <c r="B28" s="49">
        <v>-0.3492428</v>
      </c>
      <c r="C28" s="49">
        <v>-0.3329468</v>
      </c>
      <c r="D28" s="49">
        <v>-0.1568351</v>
      </c>
      <c r="E28" s="49">
        <v>-0.04514774</v>
      </c>
      <c r="F28" s="49">
        <v>0.1552997</v>
      </c>
      <c r="G28" s="49">
        <v>-0.1586369</v>
      </c>
    </row>
    <row r="29" spans="1:7" ht="12.75">
      <c r="A29" t="s">
        <v>37</v>
      </c>
      <c r="B29" s="49">
        <v>-0.01712189</v>
      </c>
      <c r="C29" s="49">
        <v>-0.1568748</v>
      </c>
      <c r="D29" s="49">
        <v>-0.1214764</v>
      </c>
      <c r="E29" s="49">
        <v>-0.1366856</v>
      </c>
      <c r="F29" s="49">
        <v>-0.09435625</v>
      </c>
      <c r="G29" s="49">
        <v>-0.1149218</v>
      </c>
    </row>
    <row r="30" spans="1:7" ht="12.75">
      <c r="A30" t="s">
        <v>38</v>
      </c>
      <c r="B30" s="49">
        <v>0.1479213</v>
      </c>
      <c r="C30" s="49">
        <v>-0.0006811393</v>
      </c>
      <c r="D30" s="49">
        <v>0.1089181</v>
      </c>
      <c r="E30" s="49">
        <v>0.04369768</v>
      </c>
      <c r="F30" s="49">
        <v>0.1678794</v>
      </c>
      <c r="G30" s="49">
        <v>0.08036805</v>
      </c>
    </row>
    <row r="31" spans="1:7" ht="12.75">
      <c r="A31" t="s">
        <v>39</v>
      </c>
      <c r="B31" s="49">
        <v>-0.004723561</v>
      </c>
      <c r="C31" s="49">
        <v>-0.03164951</v>
      </c>
      <c r="D31" s="49">
        <v>-0.02464777</v>
      </c>
      <c r="E31" s="49">
        <v>0.01137863</v>
      </c>
      <c r="F31" s="49">
        <v>-0.002229745</v>
      </c>
      <c r="G31" s="49">
        <v>-0.01179068</v>
      </c>
    </row>
    <row r="32" spans="1:7" ht="12.75">
      <c r="A32" t="s">
        <v>40</v>
      </c>
      <c r="B32" s="49">
        <v>-0.01049655</v>
      </c>
      <c r="C32" s="49">
        <v>-0.03018926</v>
      </c>
      <c r="D32" s="49">
        <v>-3.520424E-05</v>
      </c>
      <c r="E32" s="49">
        <v>0.009676195</v>
      </c>
      <c r="F32" s="49">
        <v>0.005465798</v>
      </c>
      <c r="G32" s="49">
        <v>-0.005737243</v>
      </c>
    </row>
    <row r="33" spans="1:7" ht="12.75">
      <c r="A33" t="s">
        <v>41</v>
      </c>
      <c r="B33" s="49">
        <v>0.0798303</v>
      </c>
      <c r="C33" s="49">
        <v>0.04750412</v>
      </c>
      <c r="D33" s="49">
        <v>0.07305651</v>
      </c>
      <c r="E33" s="49">
        <v>0.09227248</v>
      </c>
      <c r="F33" s="49">
        <v>0.04798816</v>
      </c>
      <c r="G33" s="49">
        <v>0.06916788</v>
      </c>
    </row>
    <row r="34" spans="1:7" ht="12.75">
      <c r="A34" t="s">
        <v>42</v>
      </c>
      <c r="B34" s="49">
        <v>0.02226189</v>
      </c>
      <c r="C34" s="49">
        <v>0.002580192</v>
      </c>
      <c r="D34" s="49">
        <v>0.004384872</v>
      </c>
      <c r="E34" s="49">
        <v>0.006629923</v>
      </c>
      <c r="F34" s="49">
        <v>-0.03283371</v>
      </c>
      <c r="G34" s="49">
        <v>0.002143425</v>
      </c>
    </row>
    <row r="35" spans="1:7" ht="12.75">
      <c r="A35" t="s">
        <v>43</v>
      </c>
      <c r="B35" s="49">
        <v>-0.001033337</v>
      </c>
      <c r="C35" s="49">
        <v>0.002870584</v>
      </c>
      <c r="D35" s="49">
        <v>0.003964183</v>
      </c>
      <c r="E35" s="49">
        <v>-0.001318966</v>
      </c>
      <c r="F35" s="49">
        <v>0.009417417</v>
      </c>
      <c r="G35" s="49">
        <v>0.002432104</v>
      </c>
    </row>
    <row r="36" spans="1:6" ht="12.75">
      <c r="A36" t="s">
        <v>44</v>
      </c>
      <c r="B36" s="49">
        <v>21.5332</v>
      </c>
      <c r="C36" s="49">
        <v>21.53015</v>
      </c>
      <c r="D36" s="49">
        <v>21.53626</v>
      </c>
      <c r="E36" s="49">
        <v>21.53626</v>
      </c>
      <c r="F36" s="49">
        <v>21.53931</v>
      </c>
    </row>
    <row r="37" spans="1:6" ht="12.75">
      <c r="A37" t="s">
        <v>45</v>
      </c>
      <c r="B37" s="49">
        <v>0.2588908</v>
      </c>
      <c r="C37" s="49">
        <v>0.1525879</v>
      </c>
      <c r="D37" s="49">
        <v>0.07222494</v>
      </c>
      <c r="E37" s="49">
        <v>0.02339681</v>
      </c>
      <c r="F37" s="49">
        <v>-0.009155274</v>
      </c>
    </row>
    <row r="38" spans="1:7" ht="12.75">
      <c r="A38" t="s">
        <v>55</v>
      </c>
      <c r="B38" s="49">
        <v>0</v>
      </c>
      <c r="C38" s="49">
        <v>-6.884571E-05</v>
      </c>
      <c r="D38" s="49">
        <v>4.702622E-05</v>
      </c>
      <c r="E38" s="49">
        <v>-7.32715E-05</v>
      </c>
      <c r="F38" s="49">
        <v>0.0001648663</v>
      </c>
      <c r="G38" s="49">
        <v>0.0002087731</v>
      </c>
    </row>
    <row r="39" spans="1:7" ht="12.75">
      <c r="A39" t="s">
        <v>56</v>
      </c>
      <c r="B39" s="49">
        <v>1.079699E-05</v>
      </c>
      <c r="C39" s="49">
        <v>-0.0001201353</v>
      </c>
      <c r="D39" s="49">
        <v>2.841825E-05</v>
      </c>
      <c r="E39" s="49">
        <v>4.514847E-05</v>
      </c>
      <c r="F39" s="49">
        <v>7.238079E-05</v>
      </c>
      <c r="G39" s="49">
        <v>0.0007469852</v>
      </c>
    </row>
    <row r="40" spans="2:7" ht="12.75">
      <c r="B40" t="s">
        <v>46</v>
      </c>
      <c r="C40">
        <v>-0.003757</v>
      </c>
      <c r="D40" t="s">
        <v>47</v>
      </c>
      <c r="E40">
        <v>3.116559</v>
      </c>
      <c r="F40" t="s">
        <v>48</v>
      </c>
      <c r="G40">
        <v>55.079214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12.506</v>
      </c>
      <c r="D44">
        <v>12.506</v>
      </c>
      <c r="E44">
        <v>12.506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6.984703523991393E-06</v>
      </c>
      <c r="C50">
        <f>-0.017/(C7*C7+C22*C22)*(C21*C22+C6*C7)</f>
        <v>-6.884570830416612E-05</v>
      </c>
      <c r="D50">
        <f>-0.017/(D7*D7+D22*D22)*(D21*D22+D6*D7)</f>
        <v>4.702622450279346E-05</v>
      </c>
      <c r="E50">
        <f>-0.017/(E7*E7+E22*E22)*(E21*E22+E6*E7)</f>
        <v>-7.327150701691825E-05</v>
      </c>
      <c r="F50">
        <f>-0.017/(F7*F7+F22*F22)*(F21*F22+F6*F7)</f>
        <v>0.00016486633966967176</v>
      </c>
      <c r="G50">
        <f>(B50*B$4+C50*C$4+D50*D$4+E50*E$4+F50*F$4)/SUM(B$4:F$4)</f>
        <v>9.993941794636041E-08</v>
      </c>
    </row>
    <row r="51" spans="1:7" ht="12.75">
      <c r="A51" t="s">
        <v>59</v>
      </c>
      <c r="B51">
        <f>-0.017/(B7*B7+B22*B22)*(B21*B7-B6*B22)</f>
        <v>1.0796992842159431E-05</v>
      </c>
      <c r="C51">
        <f>-0.017/(C7*C7+C22*C22)*(C21*C7-C6*C22)</f>
        <v>-0.00012013533564222338</v>
      </c>
      <c r="D51">
        <f>-0.017/(D7*D7+D22*D22)*(D21*D7-D6*D22)</f>
        <v>2.8418239807643762E-05</v>
      </c>
      <c r="E51">
        <f>-0.017/(E7*E7+E22*E22)*(E21*E7-E6*E22)</f>
        <v>4.514846471400784E-05</v>
      </c>
      <c r="F51">
        <f>-0.017/(F7*F7+F22*F22)*(F21*F7-F6*F22)</f>
        <v>7.23807835219167E-05</v>
      </c>
      <c r="G51">
        <f>(B51*B$4+C51*C$4+D51*D$4+E51*E$4+F51*F$4)/SUM(B$4:F$4)</f>
        <v>-2.002826612690875E-09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10000.005154206267</v>
      </c>
      <c r="C62">
        <f>C7+(2/0.017)*(C8*C50-C23*C51)</f>
        <v>9999.935791254979</v>
      </c>
      <c r="D62">
        <f>D7+(2/0.017)*(D8*D50-D23*D51)</f>
        <v>10000.026828193666</v>
      </c>
      <c r="E62">
        <f>E7+(2/0.017)*(E8*E50-E23*E51)</f>
        <v>9999.999408907868</v>
      </c>
      <c r="F62">
        <f>F7+(2/0.017)*(F8*F50-F23*F51)</f>
        <v>9999.94225176483</v>
      </c>
    </row>
    <row r="63" spans="1:6" ht="12.75">
      <c r="A63" t="s">
        <v>67</v>
      </c>
      <c r="B63">
        <f>B8+(3/0.017)*(B9*B50-B24*B51)</f>
        <v>0.8074840440053246</v>
      </c>
      <c r="C63">
        <f>C8+(3/0.017)*(C9*C50-C24*C51)</f>
        <v>2.161625881353086</v>
      </c>
      <c r="D63">
        <f>D8+(3/0.017)*(D9*D50-D24*D51)</f>
        <v>2.7370978718017054</v>
      </c>
      <c r="E63">
        <f>E8+(3/0.017)*(E9*E50-E24*E51)</f>
        <v>2.387046151368364</v>
      </c>
      <c r="F63">
        <f>F8+(3/0.017)*(F9*F50-F24*F51)</f>
        <v>-0.44477691308758127</v>
      </c>
    </row>
    <row r="64" spans="1:6" ht="12.75">
      <c r="A64" t="s">
        <v>68</v>
      </c>
      <c r="B64">
        <f>B9+(4/0.017)*(B10*B50-B25*B51)</f>
        <v>-0.3091132778484148</v>
      </c>
      <c r="C64">
        <f>C9+(4/0.017)*(C10*C50-C25*C51)</f>
        <v>-0.08389148267931226</v>
      </c>
      <c r="D64">
        <f>D9+(4/0.017)*(D10*D50-D25*D51)</f>
        <v>-0.3999749737210667</v>
      </c>
      <c r="E64">
        <f>E9+(4/0.017)*(E10*E50-E25*E51)</f>
        <v>-0.4613063934517996</v>
      </c>
      <c r="F64">
        <f>F9+(4/0.017)*(F10*F50-F25*F51)</f>
        <v>-0.32800622467769147</v>
      </c>
    </row>
    <row r="65" spans="1:6" ht="12.75">
      <c r="A65" t="s">
        <v>69</v>
      </c>
      <c r="B65">
        <f>B10+(5/0.017)*(B11*B50-B26*B51)</f>
        <v>-0.2732426953792468</v>
      </c>
      <c r="C65">
        <f>C10+(5/0.017)*(C11*C50-C26*C51)</f>
        <v>-0.6522691892115184</v>
      </c>
      <c r="D65">
        <f>D10+(5/0.017)*(D11*D50-D26*D51)</f>
        <v>-1.085311502781369</v>
      </c>
      <c r="E65">
        <f>E10+(5/0.017)*(E11*E50-E26*E51)</f>
        <v>-0.5844168515807031</v>
      </c>
      <c r="F65">
        <f>F10+(5/0.017)*(F11*F50-F26*F51)</f>
        <v>-1.598130142997095</v>
      </c>
    </row>
    <row r="66" spans="1:6" ht="12.75">
      <c r="A66" t="s">
        <v>70</v>
      </c>
      <c r="B66">
        <f>B11+(6/0.017)*(B12*B50-B27*B51)</f>
        <v>3.4491179399403595</v>
      </c>
      <c r="C66">
        <f>C11+(6/0.017)*(C12*C50-C27*C51)</f>
        <v>1.883562056354765</v>
      </c>
      <c r="D66">
        <f>D11+(6/0.017)*(D12*D50-D27*D51)</f>
        <v>2.6270016831042544</v>
      </c>
      <c r="E66">
        <f>E11+(6/0.017)*(E12*E50-E27*E51)</f>
        <v>1.752072540784922</v>
      </c>
      <c r="F66">
        <f>F11+(6/0.017)*(F12*F50-F27*F51)</f>
        <v>13.648272183305606</v>
      </c>
    </row>
    <row r="67" spans="1:6" ht="12.75">
      <c r="A67" t="s">
        <v>71</v>
      </c>
      <c r="B67">
        <f>B12+(7/0.017)*(B13*B50-B28*B51)</f>
        <v>0.021677492922039597</v>
      </c>
      <c r="C67">
        <f>C12+(7/0.017)*(C13*C50-C28*C51)</f>
        <v>0.05206936559196806</v>
      </c>
      <c r="D67">
        <f>D12+(7/0.017)*(D13*D50-D28*D51)</f>
        <v>-0.12400627813575225</v>
      </c>
      <c r="E67">
        <f>E12+(7/0.017)*(E13*E50-E28*E51)</f>
        <v>-0.054125750767141954</v>
      </c>
      <c r="F67">
        <f>F12+(7/0.017)*(F13*F50-F28*F51)</f>
        <v>-0.13408767384102058</v>
      </c>
    </row>
    <row r="68" spans="1:6" ht="12.75">
      <c r="A68" t="s">
        <v>72</v>
      </c>
      <c r="B68">
        <f>B13+(8/0.017)*(B14*B50-B29*B51)</f>
        <v>0.04635234567465671</v>
      </c>
      <c r="C68">
        <f>C13+(8/0.017)*(C14*C50-C29*C51)</f>
        <v>0.08518546914141688</v>
      </c>
      <c r="D68">
        <f>D13+(8/0.017)*(D14*D50-D29*D51)</f>
        <v>0.024459192774791905</v>
      </c>
      <c r="E68">
        <f>E13+(8/0.017)*(E14*E50-E29*E51)</f>
        <v>-0.008544566483983914</v>
      </c>
      <c r="F68">
        <f>F13+(8/0.017)*(F14*F50-F29*F51)</f>
        <v>-0.13241580119421895</v>
      </c>
    </row>
    <row r="69" spans="1:6" ht="12.75">
      <c r="A69" t="s">
        <v>73</v>
      </c>
      <c r="B69">
        <f>B14+(9/0.017)*(B15*B50-B30*B51)</f>
        <v>0.01913193546372657</v>
      </c>
      <c r="C69">
        <f>C14+(9/0.017)*(C15*C50-C30*C51)</f>
        <v>0.05674046023118633</v>
      </c>
      <c r="D69">
        <f>D14+(9/0.017)*(D15*D50-D30*D51)</f>
        <v>-0.038828595898039144</v>
      </c>
      <c r="E69">
        <f>E14+(9/0.017)*(E15*E50-E30*E51)</f>
        <v>-0.012765566267932116</v>
      </c>
      <c r="F69">
        <f>F14+(9/0.017)*(F15*F50-F30*F51)</f>
        <v>-0.06808234502797245</v>
      </c>
    </row>
    <row r="70" spans="1:6" ht="12.75">
      <c r="A70" t="s">
        <v>74</v>
      </c>
      <c r="B70">
        <f>B15+(10/0.017)*(B16*B50-B31*B51)</f>
        <v>-0.3066162100906741</v>
      </c>
      <c r="C70">
        <f>C15+(10/0.017)*(C16*C50-C31*C51)</f>
        <v>-0.08044089583842742</v>
      </c>
      <c r="D70">
        <f>D15+(10/0.017)*(D16*D50-D31*D51)</f>
        <v>-0.0568813148486057</v>
      </c>
      <c r="E70">
        <f>E15+(10/0.017)*(E16*E50-E31*E51)</f>
        <v>-0.11288443900857664</v>
      </c>
      <c r="F70">
        <f>F15+(10/0.017)*(F16*F50-F31*F51)</f>
        <v>-0.35176964420830875</v>
      </c>
    </row>
    <row r="71" spans="1:6" ht="12.75">
      <c r="A71" t="s">
        <v>75</v>
      </c>
      <c r="B71">
        <f>B16+(11/0.017)*(B17*B50-B32*B51)</f>
        <v>-0.01934930331966982</v>
      </c>
      <c r="C71">
        <f>C16+(11/0.017)*(C17*C50-C32*C51)</f>
        <v>-0.004871512024584456</v>
      </c>
      <c r="D71">
        <f>D16+(11/0.017)*(D17*D50-D32*D51)</f>
        <v>-0.021332015575733256</v>
      </c>
      <c r="E71">
        <f>E16+(11/0.017)*(E17*E50-E32*E51)</f>
        <v>-0.005209121511424115</v>
      </c>
      <c r="F71">
        <f>F16+(11/0.017)*(F17*F50-F32*F51)</f>
        <v>-0.010064280143801209</v>
      </c>
    </row>
    <row r="72" spans="1:6" ht="12.75">
      <c r="A72" t="s">
        <v>76</v>
      </c>
      <c r="B72">
        <f>B17+(12/0.017)*(B18*B50-B33*B51)</f>
        <v>-0.02683435419739859</v>
      </c>
      <c r="C72">
        <f>C17+(12/0.017)*(C18*C50-C33*C51)</f>
        <v>-0.01854368899500964</v>
      </c>
      <c r="D72">
        <f>D17+(12/0.017)*(D18*D50-D33*D51)</f>
        <v>-0.011950449251833115</v>
      </c>
      <c r="E72">
        <f>E17+(12/0.017)*(E18*E50-E33*E51)</f>
        <v>-0.010570208732772647</v>
      </c>
      <c r="F72">
        <f>F17+(12/0.017)*(F18*F50-F33*F51)</f>
        <v>-0.03376176472809917</v>
      </c>
    </row>
    <row r="73" spans="1:6" ht="12.75">
      <c r="A73" t="s">
        <v>77</v>
      </c>
      <c r="B73">
        <f>B18+(13/0.017)*(B19*B50-B34*B51)</f>
        <v>0.03749605540688606</v>
      </c>
      <c r="C73">
        <f>C18+(13/0.017)*(C19*C50-C34*C51)</f>
        <v>0.03889671742126889</v>
      </c>
      <c r="D73">
        <f>D18+(13/0.017)*(D19*D50-D34*D51)</f>
        <v>0.03768664080310971</v>
      </c>
      <c r="E73">
        <f>E18+(13/0.017)*(E19*E50-E34*E51)</f>
        <v>0.0397579551504736</v>
      </c>
      <c r="F73">
        <f>F18+(13/0.017)*(F19*F50-F34*F51)</f>
        <v>-0.016278741847128148</v>
      </c>
    </row>
    <row r="74" spans="1:6" ht="12.75">
      <c r="A74" t="s">
        <v>78</v>
      </c>
      <c r="B74">
        <f>B19+(14/0.017)*(B20*B50-B35*B51)</f>
        <v>-0.2281849433135299</v>
      </c>
      <c r="C74">
        <f>C19+(14/0.017)*(C20*C50-C35*C51)</f>
        <v>-0.20973086772265837</v>
      </c>
      <c r="D74">
        <f>D19+(14/0.017)*(D20*D50-D35*D51)</f>
        <v>-0.22003733188697955</v>
      </c>
      <c r="E74">
        <f>E19+(14/0.017)*(E20*E50-E35*E51)</f>
        <v>-0.21213127383952807</v>
      </c>
      <c r="F74">
        <f>F19+(14/0.017)*(F20*F50-F35*F51)</f>
        <v>-0.15505780911442826</v>
      </c>
    </row>
    <row r="75" spans="1:6" ht="12.75">
      <c r="A75" t="s">
        <v>79</v>
      </c>
      <c r="B75" s="49">
        <f>B20</f>
        <v>-0.002335035</v>
      </c>
      <c r="C75" s="49">
        <f>C20</f>
        <v>0.003234221</v>
      </c>
      <c r="D75" s="49">
        <f>D20</f>
        <v>0.005279014</v>
      </c>
      <c r="E75" s="49">
        <f>E20</f>
        <v>0.003576566</v>
      </c>
      <c r="F75" s="49">
        <f>F20</f>
        <v>0.006981112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-87.7272130132046</v>
      </c>
      <c r="C82">
        <f>C22+(2/0.017)*(C8*C51+C23*C50)</f>
        <v>-16.692732273362623</v>
      </c>
      <c r="D82">
        <f>D22+(2/0.017)*(D8*D51+D23*D50)</f>
        <v>31.7217194227375</v>
      </c>
      <c r="E82">
        <f>E22+(2/0.017)*(E8*E51+E23*E50)</f>
        <v>39.12341889387077</v>
      </c>
      <c r="F82">
        <f>F22+(2/0.017)*(F8*F51+F23*F50)</f>
        <v>-1.0827369389982262</v>
      </c>
    </row>
    <row r="83" spans="1:6" ht="12.75">
      <c r="A83" t="s">
        <v>82</v>
      </c>
      <c r="B83">
        <f>B23+(3/0.017)*(B9*B51+B24*B50)</f>
        <v>-3.538757242770618</v>
      </c>
      <c r="C83">
        <f>C23+(3/0.017)*(C9*C51+C24*C50)</f>
        <v>-3.279111630909582</v>
      </c>
      <c r="D83">
        <f>D23+(3/0.017)*(D9*D51+D24*D50)</f>
        <v>-3.5036950531213478</v>
      </c>
      <c r="E83">
        <f>E23+(3/0.017)*(E9*E51+E24*E50)</f>
        <v>-3.797613966874476</v>
      </c>
      <c r="F83">
        <f>F23+(3/0.017)*(F9*F51+F24*F50)</f>
        <v>5.949930746137969</v>
      </c>
    </row>
    <row r="84" spans="1:6" ht="12.75">
      <c r="A84" t="s">
        <v>83</v>
      </c>
      <c r="B84">
        <f>B24+(4/0.017)*(B10*B51+B25*B50)</f>
        <v>-1.2604326953459537</v>
      </c>
      <c r="C84">
        <f>C24+(4/0.017)*(C10*C51+C25*C50)</f>
        <v>-0.9611068267582126</v>
      </c>
      <c r="D84">
        <f>D24+(4/0.017)*(D10*D51+D25*D50)</f>
        <v>-0.731079891834638</v>
      </c>
      <c r="E84">
        <f>E24+(4/0.017)*(E10*E51+E25*E50)</f>
        <v>1.6042065034341944</v>
      </c>
      <c r="F84">
        <f>F24+(4/0.017)*(F10*F51+F25*F50)</f>
        <v>2.7710036091569363</v>
      </c>
    </row>
    <row r="85" spans="1:6" ht="12.75">
      <c r="A85" t="s">
        <v>84</v>
      </c>
      <c r="B85">
        <f>B25+(5/0.017)*(B11*B51+B26*B50)</f>
        <v>-0.1361466476815292</v>
      </c>
      <c r="C85">
        <f>C25+(5/0.017)*(C11*C51+C26*C50)</f>
        <v>-0.48378255730732767</v>
      </c>
      <c r="D85">
        <f>D25+(5/0.017)*(D11*D51+D26*D50)</f>
        <v>-0.07158410651835567</v>
      </c>
      <c r="E85">
        <f>E25+(5/0.017)*(E11*E51+E26*E50)</f>
        <v>-0.9317653131343395</v>
      </c>
      <c r="F85">
        <f>F25+(5/0.017)*(F11*F51+F26*F50)</f>
        <v>-1.2250215615832083</v>
      </c>
    </row>
    <row r="86" spans="1:6" ht="12.75">
      <c r="A86" t="s">
        <v>85</v>
      </c>
      <c r="B86">
        <f>B26+(6/0.017)*(B12*B51+B27*B50)</f>
        <v>0.4721584833962269</v>
      </c>
      <c r="C86">
        <f>C26+(6/0.017)*(C12*C51+C27*C50)</f>
        <v>0.5649093991080987</v>
      </c>
      <c r="D86">
        <f>D26+(6/0.017)*(D12*D51+D27*D50)</f>
        <v>0.5833634394140124</v>
      </c>
      <c r="E86">
        <f>E26+(6/0.017)*(E12*E51+E27*E50)</f>
        <v>0.553284289734231</v>
      </c>
      <c r="F86">
        <f>F26+(6/0.017)*(F12*F51+F27*F50)</f>
        <v>1.4563716968844012</v>
      </c>
    </row>
    <row r="87" spans="1:6" ht="12.75">
      <c r="A87" t="s">
        <v>86</v>
      </c>
      <c r="B87">
        <f>B27+(7/0.017)*(B13*B51+B28*B50)</f>
        <v>-0.13900346233911903</v>
      </c>
      <c r="C87">
        <f>C27+(7/0.017)*(C13*C51+C28*C50)</f>
        <v>-0.23389450347827173</v>
      </c>
      <c r="D87">
        <f>D27+(7/0.017)*(D13*D51+D28*D50)</f>
        <v>-0.32957404643953725</v>
      </c>
      <c r="E87">
        <f>E27+(7/0.017)*(E13*E51+E28*E50)</f>
        <v>0.04219709057278946</v>
      </c>
      <c r="F87">
        <f>F27+(7/0.017)*(F13*F51+F28*F50)</f>
        <v>0.2876747730064434</v>
      </c>
    </row>
    <row r="88" spans="1:6" ht="12.75">
      <c r="A88" t="s">
        <v>87</v>
      </c>
      <c r="B88">
        <f>B28+(8/0.017)*(B14*B51+B29*B50)</f>
        <v>-0.3491918141862448</v>
      </c>
      <c r="C88">
        <f>C28+(8/0.017)*(C14*C51+C29*C50)</f>
        <v>-0.33091317011702903</v>
      </c>
      <c r="D88">
        <f>D28+(8/0.017)*(D14*D51+D29*D50)</f>
        <v>-0.1600018405523126</v>
      </c>
      <c r="E88">
        <f>E28+(8/0.017)*(E14*E51+E29*E50)</f>
        <v>-0.04077672542777431</v>
      </c>
      <c r="F88">
        <f>F28+(8/0.017)*(F14*F51+F29*F50)</f>
        <v>0.14692349990338976</v>
      </c>
    </row>
    <row r="89" spans="1:6" ht="12.75">
      <c r="A89" t="s">
        <v>88</v>
      </c>
      <c r="B89">
        <f>B29+(9/0.017)*(B15*B51+B30*B50)</f>
        <v>-0.018327262223296267</v>
      </c>
      <c r="C89">
        <f>C29+(9/0.017)*(C15*C51+C30*C50)</f>
        <v>-0.15186715914698898</v>
      </c>
      <c r="D89">
        <f>D29+(9/0.017)*(D15*D51+D30*D50)</f>
        <v>-0.11961799846487711</v>
      </c>
      <c r="E89">
        <f>E29+(9/0.017)*(E15*E51+E30*E50)</f>
        <v>-0.14107700004699186</v>
      </c>
      <c r="F89">
        <f>F29+(9/0.017)*(F15*F51+F30*F50)</f>
        <v>-0.09316258480578408</v>
      </c>
    </row>
    <row r="90" spans="1:6" ht="12.75">
      <c r="A90" t="s">
        <v>89</v>
      </c>
      <c r="B90">
        <f>B30+(10/0.017)*(B16*B51+B31*B50)</f>
        <v>0.14777929434278061</v>
      </c>
      <c r="C90">
        <f>C30+(10/0.017)*(C16*C51+C31*C50)</f>
        <v>0.0008458392746228292</v>
      </c>
      <c r="D90">
        <f>D30+(10/0.017)*(D16*D51+D31*D50)</f>
        <v>0.10788577654591154</v>
      </c>
      <c r="E90">
        <f>E30+(10/0.017)*(E16*E51+E31*E50)</f>
        <v>0.04306863887916679</v>
      </c>
      <c r="F90">
        <f>F30+(10/0.017)*(F16*F51+F31*F50)</f>
        <v>0.16738855628243487</v>
      </c>
    </row>
    <row r="91" spans="1:6" ht="12.75">
      <c r="A91" t="s">
        <v>90</v>
      </c>
      <c r="B91">
        <f>B31+(11/0.017)*(B17*B51+B32*B50)</f>
        <v>-0.0049555621446311865</v>
      </c>
      <c r="C91">
        <f>C31+(11/0.017)*(C17*C51+C32*C50)</f>
        <v>-0.028654339805187137</v>
      </c>
      <c r="D91">
        <f>D31+(11/0.017)*(D17*D51+D32*D50)</f>
        <v>-0.0248695356158387</v>
      </c>
      <c r="E91">
        <f>E31+(11/0.017)*(E17*E51+E32*E50)</f>
        <v>0.010739458817500429</v>
      </c>
      <c r="F91">
        <f>F31+(11/0.017)*(F17*F51+F32*F50)</f>
        <v>-0.0031212361007556997</v>
      </c>
    </row>
    <row r="92" spans="1:6" ht="12.75">
      <c r="A92" t="s">
        <v>91</v>
      </c>
      <c r="B92">
        <f>B32+(12/0.017)*(B18*B51+B33*B50)</f>
        <v>-0.009806494088886284</v>
      </c>
      <c r="C92">
        <f>C32+(12/0.017)*(C18*C51+C33*C50)</f>
        <v>-0.034839415701177094</v>
      </c>
      <c r="D92">
        <f>D32+(12/0.017)*(D18*D51+D33*D50)</f>
        <v>0.003306619403230024</v>
      </c>
      <c r="E92">
        <f>E32+(12/0.017)*(E18*E51+E33*E50)</f>
        <v>0.005799623597379183</v>
      </c>
      <c r="F92">
        <f>F32+(12/0.017)*(F18*F51+F33*F50)</f>
        <v>0.011127191510459777</v>
      </c>
    </row>
    <row r="93" spans="1:6" ht="12.75">
      <c r="A93" t="s">
        <v>92</v>
      </c>
      <c r="B93">
        <f>B33+(13/0.017)*(B19*B51+B34*B50)</f>
        <v>0.07806522677175837</v>
      </c>
      <c r="C93">
        <f>C33+(13/0.017)*(C19*C51+C34*C50)</f>
        <v>0.06664512311500799</v>
      </c>
      <c r="D93">
        <f>D33+(13/0.017)*(D19*D51+D34*D50)</f>
        <v>0.06843000645269269</v>
      </c>
      <c r="E93">
        <f>E33+(13/0.017)*(E19*E51+E34*E50)</f>
        <v>0.08458286055409708</v>
      </c>
      <c r="F93">
        <f>F33+(13/0.017)*(F19*F51+F34*F50)</f>
        <v>0.03524483061321248</v>
      </c>
    </row>
    <row r="94" spans="1:6" ht="12.75">
      <c r="A94" t="s">
        <v>93</v>
      </c>
      <c r="B94">
        <f>B34+(14/0.017)*(B20*B51+B35*B50)</f>
        <v>0.0222351838398393</v>
      </c>
      <c r="C94">
        <f>C34+(14/0.017)*(C20*C51+C35*C50)</f>
        <v>0.0020974624354448074</v>
      </c>
      <c r="D94">
        <f>D34+(14/0.017)*(D20*D51+D35*D50)</f>
        <v>0.004661940931611348</v>
      </c>
      <c r="E94">
        <f>E34+(14/0.017)*(E20*E51+E35*E50)</f>
        <v>0.006842491662659621</v>
      </c>
      <c r="F94">
        <f>F34+(14/0.017)*(F20*F51+F35*F50)</f>
        <v>-0.031138957766537606</v>
      </c>
    </row>
    <row r="95" spans="1:6" ht="12.75">
      <c r="A95" t="s">
        <v>94</v>
      </c>
      <c r="B95" s="49">
        <f>B35</f>
        <v>-0.001033337</v>
      </c>
      <c r="C95" s="49">
        <f>C35</f>
        <v>0.002870584</v>
      </c>
      <c r="D95" s="49">
        <f>D35</f>
        <v>0.003964183</v>
      </c>
      <c r="E95" s="49">
        <f>E35</f>
        <v>-0.001318966</v>
      </c>
      <c r="F95" s="49">
        <f>F35</f>
        <v>0.009417417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0.8074836278116072</v>
      </c>
      <c r="C103">
        <f>C63*10000/C62</f>
        <v>2.16163976097071</v>
      </c>
      <c r="D103">
        <f>D63*10000/D62</f>
        <v>2.7370905286822267</v>
      </c>
      <c r="E103">
        <f>E63*10000/E62</f>
        <v>2.387046292464792</v>
      </c>
      <c r="F103">
        <f>F63*10000/F62</f>
        <v>-0.44477948161059155</v>
      </c>
      <c r="G103">
        <f>AVERAGE(C103:E103)</f>
        <v>2.428592194039243</v>
      </c>
      <c r="H103">
        <f>STDEV(C103:E103)</f>
        <v>0.28996627901907657</v>
      </c>
      <c r="I103">
        <f>(B103*B4+C103*C4+D103*D4+E103*E4+F103*F4)/SUM(B4:F4)</f>
        <v>1.8108079490013125</v>
      </c>
      <c r="K103">
        <f>(LN(H103)+LN(H123))/2-LN(K114*K115^3)</f>
        <v>-5.1710573744294335</v>
      </c>
    </row>
    <row r="104" spans="1:11" ht="12.75">
      <c r="A104" t="s">
        <v>68</v>
      </c>
      <c r="B104">
        <f>B64*10000/B62</f>
        <v>-0.3091131185251375</v>
      </c>
      <c r="C104">
        <f>C64*10000/C62</f>
        <v>-0.08389202133945302</v>
      </c>
      <c r="D104">
        <f>D64*10000/D62</f>
        <v>-0.3999739006633399</v>
      </c>
      <c r="E104">
        <f>E64*10000/E62</f>
        <v>-0.4613064207192592</v>
      </c>
      <c r="F104">
        <f>F64*10000/F62</f>
        <v>-0.32800811886669007</v>
      </c>
      <c r="G104">
        <f>AVERAGE(C104:E104)</f>
        <v>-0.3150574475740174</v>
      </c>
      <c r="H104">
        <f>STDEV(C104:E104)</f>
        <v>0.20253026988269754</v>
      </c>
      <c r="I104">
        <f>(B104*B4+C104*C4+D104*D4+E104*E4+F104*F4)/SUM(B4:F4)</f>
        <v>-0.31590747057915664</v>
      </c>
      <c r="K104">
        <f>(LN(H104)+LN(H124))/2-LN(K114*K115^4)</f>
        <v>-3.9105709660738035</v>
      </c>
    </row>
    <row r="105" spans="1:11" ht="12.75">
      <c r="A105" t="s">
        <v>69</v>
      </c>
      <c r="B105">
        <f>B65*10000/B62</f>
        <v>-0.2732425545443981</v>
      </c>
      <c r="C105">
        <f>C65*10000/C62</f>
        <v>-0.6522733773770157</v>
      </c>
      <c r="D105">
        <f>D65*10000/D62</f>
        <v>-1.085308591094462</v>
      </c>
      <c r="E105">
        <f>E65*10000/E62</f>
        <v>-0.5844168861251254</v>
      </c>
      <c r="F105">
        <f>F65*10000/F62</f>
        <v>-1.5981393719699235</v>
      </c>
      <c r="G105">
        <f>AVERAGE(C105:E105)</f>
        <v>-0.7739996181988676</v>
      </c>
      <c r="H105">
        <f>STDEV(C105:E105)</f>
        <v>0.27172795826936347</v>
      </c>
      <c r="I105">
        <f>(B105*B4+C105*C4+D105*D4+E105*E4+F105*F4)/SUM(B4:F4)</f>
        <v>-0.8112843203039163</v>
      </c>
      <c r="K105">
        <f>(LN(H105)+LN(H125))/2-LN(K114*K115^5)</f>
        <v>-3.769137163386154</v>
      </c>
    </row>
    <row r="106" spans="1:11" ht="12.75">
      <c r="A106" t="s">
        <v>70</v>
      </c>
      <c r="B106">
        <f>B66*10000/B62</f>
        <v>3.449116162194746</v>
      </c>
      <c r="C106">
        <f>C66*10000/C62</f>
        <v>1.8835741505480013</v>
      </c>
      <c r="D106">
        <f>D66*10000/D62</f>
        <v>2.6269946353521707</v>
      </c>
      <c r="E106">
        <f>E66*10000/E62</f>
        <v>1.7520726443485573</v>
      </c>
      <c r="F106">
        <f>F66*10000/F62</f>
        <v>13.64835100012393</v>
      </c>
      <c r="G106">
        <f>AVERAGE(C106:E106)</f>
        <v>2.087547143416243</v>
      </c>
      <c r="H106">
        <f>STDEV(C106:E106)</f>
        <v>0.47177946007658456</v>
      </c>
      <c r="I106">
        <f>(B106*B4+C106*C4+D106*D4+E106*E4+F106*F4)/SUM(B4:F4)</f>
        <v>3.8254720856700244</v>
      </c>
      <c r="K106">
        <f>(LN(H106)+LN(H126))/2-LN(K114*K115^6)</f>
        <v>-4.5745470295507165</v>
      </c>
    </row>
    <row r="107" spans="1:11" ht="12.75">
      <c r="A107" t="s">
        <v>71</v>
      </c>
      <c r="B107">
        <f>B67*10000/B62</f>
        <v>0.02167748174901837</v>
      </c>
      <c r="C107">
        <f>C67*10000/C62</f>
        <v>0.05206969992497665</v>
      </c>
      <c r="D107">
        <f>D67*10000/D62</f>
        <v>-0.12400594545020022</v>
      </c>
      <c r="E107">
        <f>E67*10000/E62</f>
        <v>-0.05412575396647268</v>
      </c>
      <c r="F107">
        <f>F67*10000/F62</f>
        <v>-0.13408844817814444</v>
      </c>
      <c r="G107">
        <f>AVERAGE(C107:E107)</f>
        <v>-0.04202066649723208</v>
      </c>
      <c r="H107">
        <f>STDEV(C107:E107)</f>
        <v>0.088659788407991</v>
      </c>
      <c r="I107">
        <f>(B107*B4+C107*C4+D107*D4+E107*E4+F107*F4)/SUM(B4:F4)</f>
        <v>-0.04505708993485859</v>
      </c>
      <c r="K107">
        <f>(LN(H107)+LN(H127))/2-LN(K114*K115^7)</f>
        <v>-3.547193470201405</v>
      </c>
    </row>
    <row r="108" spans="1:9" ht="12.75">
      <c r="A108" t="s">
        <v>72</v>
      </c>
      <c r="B108">
        <f>B68*10000/B62</f>
        <v>0.04635232178371397</v>
      </c>
      <c r="C108">
        <f>C68*10000/C62</f>
        <v>0.08518601611013565</v>
      </c>
      <c r="D108">
        <f>D68*10000/D62</f>
        <v>0.024459127155371883</v>
      </c>
      <c r="E108">
        <f>E68*10000/E62</f>
        <v>-0.008544566989046546</v>
      </c>
      <c r="F108">
        <f>F68*10000/F62</f>
        <v>-0.1324165658765176</v>
      </c>
      <c r="G108">
        <f>AVERAGE(C108:E108)</f>
        <v>0.033700192092153664</v>
      </c>
      <c r="H108">
        <f>STDEV(C108:E108)</f>
        <v>0.04754370108544915</v>
      </c>
      <c r="I108">
        <f>(B108*B4+C108*C4+D108*D4+E108*E4+F108*F4)/SUM(B4:F4)</f>
        <v>0.013398023014569445</v>
      </c>
    </row>
    <row r="109" spans="1:9" ht="12.75">
      <c r="A109" t="s">
        <v>73</v>
      </c>
      <c r="B109">
        <f>B69*10000/B62</f>
        <v>0.019131925602737486</v>
      </c>
      <c r="C109">
        <f>C69*10000/C62</f>
        <v>0.05674082455689996</v>
      </c>
      <c r="D109">
        <f>D69*10000/D62</f>
        <v>-0.03882849172820956</v>
      </c>
      <c r="E109">
        <f>E69*10000/E62</f>
        <v>-0.012765567022494739</v>
      </c>
      <c r="F109">
        <f>F69*10000/F62</f>
        <v>-0.06808273819377007</v>
      </c>
      <c r="G109">
        <f>AVERAGE(C109:E109)</f>
        <v>0.0017155886020652194</v>
      </c>
      <c r="H109">
        <f>STDEV(C109:E109)</f>
        <v>0.04940294986099381</v>
      </c>
      <c r="I109">
        <f>(B109*B4+C109*C4+D109*D4+E109*E4+F109*F4)/SUM(B4:F4)</f>
        <v>-0.005059918188242674</v>
      </c>
    </row>
    <row r="110" spans="1:11" ht="12.75">
      <c r="A110" t="s">
        <v>74</v>
      </c>
      <c r="B110">
        <f>B70*10000/B62</f>
        <v>-0.30661605205443637</v>
      </c>
      <c r="C110">
        <f>C70*10000/C62</f>
        <v>-0.08044141234264085</v>
      </c>
      <c r="D110">
        <f>D70*10000/D62</f>
        <v>-0.05688116224672203</v>
      </c>
      <c r="E110">
        <f>E70*10000/E62</f>
        <v>-0.11288444568108741</v>
      </c>
      <c r="F110">
        <f>F70*10000/F62</f>
        <v>-0.35177167562765377</v>
      </c>
      <c r="G110">
        <f>AVERAGE(C110:E110)</f>
        <v>-0.08340234009015009</v>
      </c>
      <c r="H110">
        <f>STDEV(C110:E110)</f>
        <v>0.028118806139342853</v>
      </c>
      <c r="I110">
        <f>(B110*B4+C110*C4+D110*D4+E110*E4+F110*F4)/SUM(B4:F4)</f>
        <v>-0.15150243889188006</v>
      </c>
      <c r="K110">
        <f>EXP(AVERAGE(K103:K107))</f>
        <v>0.01507826161257063</v>
      </c>
    </row>
    <row r="111" spans="1:9" ht="12.75">
      <c r="A111" t="s">
        <v>75</v>
      </c>
      <c r="B111">
        <f>B71*10000/B62</f>
        <v>-0.019349293346644918</v>
      </c>
      <c r="C111">
        <f>C71*10000/C62</f>
        <v>-0.004871543304152644</v>
      </c>
      <c r="D111">
        <f>D71*10000/D62</f>
        <v>-0.021331958345942276</v>
      </c>
      <c r="E111">
        <f>E71*10000/E62</f>
        <v>-0.005209121819331207</v>
      </c>
      <c r="F111">
        <f>F71*10000/F62</f>
        <v>-0.010064338263578495</v>
      </c>
      <c r="G111">
        <f>AVERAGE(C111:E111)</f>
        <v>-0.010470874489808707</v>
      </c>
      <c r="H111">
        <f>STDEV(C111:E111)</f>
        <v>0.009407488863185091</v>
      </c>
      <c r="I111">
        <f>(B111*B4+C111*C4+D111*D4+E111*E4+F111*F4)/SUM(B4:F4)</f>
        <v>-0.011702471174803442</v>
      </c>
    </row>
    <row r="112" spans="1:9" ht="12.75">
      <c r="A112" t="s">
        <v>76</v>
      </c>
      <c r="B112">
        <f>B72*10000/B62</f>
        <v>-0.026834340366426065</v>
      </c>
      <c r="C112">
        <f>C72*10000/C62</f>
        <v>-0.018543808062474</v>
      </c>
      <c r="D112">
        <f>D72*10000/D62</f>
        <v>-0.011950417191022435</v>
      </c>
      <c r="E112">
        <f>E72*10000/E62</f>
        <v>-0.010570209357569405</v>
      </c>
      <c r="F112">
        <f>F72*10000/F62</f>
        <v>-0.03376195969745801</v>
      </c>
      <c r="G112">
        <f>AVERAGE(C112:E112)</f>
        <v>-0.01368814487035528</v>
      </c>
      <c r="H112">
        <f>STDEV(C112:E112)</f>
        <v>0.00426137796872722</v>
      </c>
      <c r="I112">
        <f>(B112*B4+C112*C4+D112*D4+E112*E4+F112*F4)/SUM(B4:F4)</f>
        <v>-0.01826804615312858</v>
      </c>
    </row>
    <row r="113" spans="1:9" ht="12.75">
      <c r="A113" t="s">
        <v>77</v>
      </c>
      <c r="B113">
        <f>B73*10000/B62</f>
        <v>0.037496036080655645</v>
      </c>
      <c r="C113">
        <f>C73*10000/C62</f>
        <v>0.03889696717381363</v>
      </c>
      <c r="D113">
        <f>D73*10000/D62</f>
        <v>0.03768653969693116</v>
      </c>
      <c r="E113">
        <f>E73*10000/E62</f>
        <v>0.03975795750053519</v>
      </c>
      <c r="F113">
        <f>F73*10000/F62</f>
        <v>-0.01627883585453227</v>
      </c>
      <c r="G113">
        <f>AVERAGE(C113:E113)</f>
        <v>0.03878048812375999</v>
      </c>
      <c r="H113">
        <f>STDEV(C113:E113)</f>
        <v>0.001040609655970291</v>
      </c>
      <c r="I113">
        <f>(B113*B4+C113*C4+D113*D4+E113*E4+F113*F4)/SUM(B4:F4)</f>
        <v>0.031256711803473204</v>
      </c>
    </row>
    <row r="114" spans="1:11" ht="12.75">
      <c r="A114" t="s">
        <v>78</v>
      </c>
      <c r="B114">
        <f>B74*10000/B62</f>
        <v>-0.22818482570236404</v>
      </c>
      <c r="C114">
        <f>C74*10000/C62</f>
        <v>-0.20973221438688602</v>
      </c>
      <c r="D114">
        <f>D74*10000/D62</f>
        <v>-0.22003674156814793</v>
      </c>
      <c r="E114">
        <f>E74*10000/E62</f>
        <v>-0.21213128637844147</v>
      </c>
      <c r="F114">
        <f>F74*10000/F62</f>
        <v>-0.1550587045510818</v>
      </c>
      <c r="G114">
        <f>AVERAGE(C114:E114)</f>
        <v>-0.21396674744449182</v>
      </c>
      <c r="H114">
        <f>STDEV(C114:E114)</f>
        <v>0.005391892812463352</v>
      </c>
      <c r="I114">
        <f>(B114*B4+C114*C4+D114*D4+E114*E4+F114*F4)/SUM(B4:F4)</f>
        <v>-0.20817548399428773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-0.0023350337964754176</v>
      </c>
      <c r="C115">
        <f>C75*10000/C62</f>
        <v>0.0032342417666604934</v>
      </c>
      <c r="D115">
        <f>D75*10000/D62</f>
        <v>0.005278999837397</v>
      </c>
      <c r="E115">
        <f>E75*10000/E62</f>
        <v>0.003576566211408015</v>
      </c>
      <c r="F115">
        <f>F75*10000/F62</f>
        <v>0.006981152314922564</v>
      </c>
      <c r="G115">
        <f>AVERAGE(C115:E115)</f>
        <v>0.004029935938488503</v>
      </c>
      <c r="H115">
        <f>STDEV(C115:E115)</f>
        <v>0.0010951789689522423</v>
      </c>
      <c r="I115">
        <f>(B115*B4+C115*C4+D115*D4+E115*E4+F115*F4)/SUM(B4:F4)</f>
        <v>0.0035011574591224484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-87.72716779681281</v>
      </c>
      <c r="C122">
        <f>C82*10000/C62</f>
        <v>-16.692839455989855</v>
      </c>
      <c r="D122">
        <f>D82*10000/D62</f>
        <v>31.72163431932261</v>
      </c>
      <c r="E122">
        <f>E82*10000/E62</f>
        <v>39.12342120642541</v>
      </c>
      <c r="F122">
        <f>F82*10000/F62</f>
        <v>-1.0827431916490722</v>
      </c>
      <c r="G122">
        <f>AVERAGE(C122:E122)</f>
        <v>18.05073868991939</v>
      </c>
      <c r="H122">
        <f>STDEV(C122:E122)</f>
        <v>30.315569911618</v>
      </c>
      <c r="I122">
        <f>(B122*B4+C122*C4+D122*D4+E122*E4+F122*F4)/SUM(B4:F4)</f>
        <v>0.17554536000083926</v>
      </c>
    </row>
    <row r="123" spans="1:9" ht="12.75">
      <c r="A123" t="s">
        <v>82</v>
      </c>
      <c r="B123">
        <f>B83*10000/B62</f>
        <v>-3.5387554188230825</v>
      </c>
      <c r="C123">
        <f>C83*10000/C62</f>
        <v>-3.279132685809033</v>
      </c>
      <c r="D123">
        <f>D83*10000/D62</f>
        <v>-3.5036856533656224</v>
      </c>
      <c r="E123">
        <f>E83*10000/E62</f>
        <v>-3.797614191348463</v>
      </c>
      <c r="F123">
        <f>F83*10000/F62</f>
        <v>5.949965106136389</v>
      </c>
      <c r="G123">
        <f>AVERAGE(C123:E123)</f>
        <v>-3.526810843507706</v>
      </c>
      <c r="H123">
        <f>STDEV(C123:E123)</f>
        <v>0.2600131702643879</v>
      </c>
      <c r="I123">
        <f>(B123*B4+C123*C4+D123*D4+E123*E4+F123*F4)/SUM(B4:F4)</f>
        <v>-2.2655620570841597</v>
      </c>
    </row>
    <row r="124" spans="1:9" ht="12.75">
      <c r="A124" t="s">
        <v>83</v>
      </c>
      <c r="B124">
        <f>B84*10000/B62</f>
        <v>-1.2604320456932787</v>
      </c>
      <c r="C124">
        <f>C84*10000/C62</f>
        <v>-0.9611129979441548</v>
      </c>
      <c r="D124">
        <f>D84*10000/D62</f>
        <v>-0.7310779304846076</v>
      </c>
      <c r="E124">
        <f>E84*10000/E62</f>
        <v>1.6042065982575842</v>
      </c>
      <c r="F124">
        <f>F84*10000/F62</f>
        <v>2.7710196113061536</v>
      </c>
      <c r="G124">
        <f>AVERAGE(C124:E124)</f>
        <v>-0.029328110057059414</v>
      </c>
      <c r="H124">
        <f>STDEV(C124:E124)</f>
        <v>1.4193504731097022</v>
      </c>
      <c r="I124">
        <f>(B124*B4+C124*C4+D124*D4+E124*E4+F124*F4)/SUM(B4:F4)</f>
        <v>0.16547398541907446</v>
      </c>
    </row>
    <row r="125" spans="1:9" ht="12.75">
      <c r="A125" t="s">
        <v>84</v>
      </c>
      <c r="B125">
        <f>B85*10000/B62</f>
        <v>-0.1361465775087749</v>
      </c>
      <c r="C125">
        <f>C85*10000/C62</f>
        <v>-0.48378566363435976</v>
      </c>
      <c r="D125">
        <f>D85*10000/D62</f>
        <v>-0.07158391447164358</v>
      </c>
      <c r="E125">
        <f>E85*10000/E62</f>
        <v>-0.9317653682102573</v>
      </c>
      <c r="F125">
        <f>F85*10000/F62</f>
        <v>-1.2250286359073839</v>
      </c>
      <c r="G125">
        <f>AVERAGE(C125:E125)</f>
        <v>-0.4957116487720869</v>
      </c>
      <c r="H125">
        <f>STDEV(C125:E125)</f>
        <v>0.430214719855211</v>
      </c>
      <c r="I125">
        <f>(B125*B4+C125*C4+D125*D4+E125*E4+F125*F4)/SUM(B4:F4)</f>
        <v>-0.5408195919706653</v>
      </c>
    </row>
    <row r="126" spans="1:9" ht="12.75">
      <c r="A126" t="s">
        <v>85</v>
      </c>
      <c r="B126">
        <f>B86*10000/B62</f>
        <v>0.47215824003613094</v>
      </c>
      <c r="C126">
        <f>C86*10000/C62</f>
        <v>0.5649130263437454</v>
      </c>
      <c r="D126">
        <f>D86*10000/D62</f>
        <v>0.5833618743594781</v>
      </c>
      <c r="E126">
        <f>E86*10000/E62</f>
        <v>0.5532843224384321</v>
      </c>
      <c r="F126">
        <f>F86*10000/F62</f>
        <v>1.456380107222494</v>
      </c>
      <c r="G126">
        <f>AVERAGE(C126:E126)</f>
        <v>0.5671864077138852</v>
      </c>
      <c r="H126">
        <f>STDEV(C126:E126)</f>
        <v>0.015167101883070572</v>
      </c>
      <c r="I126">
        <f>(B126*B4+C126*C4+D126*D4+E126*E4+F126*F4)/SUM(B4:F4)</f>
        <v>0.6719226292962716</v>
      </c>
    </row>
    <row r="127" spans="1:9" ht="12.75">
      <c r="A127" t="s">
        <v>86</v>
      </c>
      <c r="B127">
        <f>B87*10000/B62</f>
        <v>-0.1390033906939043</v>
      </c>
      <c r="C127">
        <f>C87*10000/C62</f>
        <v>-0.2338960052951683</v>
      </c>
      <c r="D127">
        <f>D87*10000/D62</f>
        <v>-0.3295731622542748</v>
      </c>
      <c r="E127">
        <f>E87*10000/E62</f>
        <v>0.04219709306702643</v>
      </c>
      <c r="F127">
        <f>F87*10000/F62</f>
        <v>0.2876764342870814</v>
      </c>
      <c r="G127">
        <f>AVERAGE(C127:E127)</f>
        <v>-0.17375735816080554</v>
      </c>
      <c r="H127">
        <f>STDEV(C127:E127)</f>
        <v>0.19304344937029055</v>
      </c>
      <c r="I127">
        <f>(B127*B4+C127*C4+D127*D4+E127*E4+F127*F4)/SUM(B4:F4)</f>
        <v>-0.10723177008222412</v>
      </c>
    </row>
    <row r="128" spans="1:9" ht="12.75">
      <c r="A128" t="s">
        <v>87</v>
      </c>
      <c r="B128">
        <f>B88*10000/B62</f>
        <v>-0.3491916342056739</v>
      </c>
      <c r="C128">
        <f>C88*10000/C62</f>
        <v>-0.33091529488260835</v>
      </c>
      <c r="D128">
        <f>D88*10000/D62</f>
        <v>-0.16000141129742768</v>
      </c>
      <c r="E128">
        <f>E88*10000/E62</f>
        <v>-0.040776727838054604</v>
      </c>
      <c r="F128">
        <f>F88*10000/F62</f>
        <v>0.14692434836557192</v>
      </c>
      <c r="G128">
        <f>AVERAGE(C128:E128)</f>
        <v>-0.17723114467269688</v>
      </c>
      <c r="H128">
        <f>STDEV(C128:E128)</f>
        <v>0.14583464885206082</v>
      </c>
      <c r="I128">
        <f>(B128*B4+C128*C4+D128*D4+E128*E4+F128*F4)/SUM(B4:F4)</f>
        <v>-0.15895133234232006</v>
      </c>
    </row>
    <row r="129" spans="1:9" ht="12.75">
      <c r="A129" t="s">
        <v>88</v>
      </c>
      <c r="B129">
        <f>B89*10000/B62</f>
        <v>-0.018327252777052157</v>
      </c>
      <c r="C129">
        <f>C89*10000/C62</f>
        <v>-0.15186813427322002</v>
      </c>
      <c r="D129">
        <f>D89*10000/D62</f>
        <v>-0.11961767755225519</v>
      </c>
      <c r="E129">
        <f>E89*10000/E62</f>
        <v>-0.14107700838594284</v>
      </c>
      <c r="F129">
        <f>F89*10000/F62</f>
        <v>-0.09316312280637658</v>
      </c>
      <c r="G129">
        <f>AVERAGE(C129:E129)</f>
        <v>-0.1375209400704727</v>
      </c>
      <c r="H129">
        <f>STDEV(C129:E129)</f>
        <v>0.016416674635136352</v>
      </c>
      <c r="I129">
        <f>(B129*B4+C129*C4+D129*D4+E129*E4+F129*F4)/SUM(B4:F4)</f>
        <v>-0.11434384169134373</v>
      </c>
    </row>
    <row r="130" spans="1:9" ht="12.75">
      <c r="A130" t="s">
        <v>89</v>
      </c>
      <c r="B130">
        <f>B90*10000/B62</f>
        <v>0.14777921817432338</v>
      </c>
      <c r="C130">
        <f>C90*10000/C62</f>
        <v>0.0008458447056855327</v>
      </c>
      <c r="D130">
        <f>D90*10000/D62</f>
        <v>0.10788548710863735</v>
      </c>
      <c r="E130">
        <f>E90*10000/E62</f>
        <v>0.04306864142492029</v>
      </c>
      <c r="F130">
        <f>F90*10000/F62</f>
        <v>0.16738952292738835</v>
      </c>
      <c r="G130">
        <f>AVERAGE(C130:E130)</f>
        <v>0.050599991079747726</v>
      </c>
      <c r="H130">
        <f>STDEV(C130:E130)</f>
        <v>0.05391578787475337</v>
      </c>
      <c r="I130">
        <f>(B130*B4+C130*C4+D130*D4+E130*E4+F130*F4)/SUM(B4:F4)</f>
        <v>0.08023871495528381</v>
      </c>
    </row>
    <row r="131" spans="1:9" ht="12.75">
      <c r="A131" t="s">
        <v>90</v>
      </c>
      <c r="B131">
        <f>B91*10000/B62</f>
        <v>-0.004955559590433557</v>
      </c>
      <c r="C131">
        <f>C91*10000/C62</f>
        <v>-0.028654523792288323</v>
      </c>
      <c r="D131">
        <f>D91*10000/D62</f>
        <v>-0.02486946889554591</v>
      </c>
      <c r="E131">
        <f>E91*10000/E62</f>
        <v>0.010739459452301427</v>
      </c>
      <c r="F131">
        <f>F91*10000/F62</f>
        <v>-0.0031212541254474254</v>
      </c>
      <c r="G131">
        <f>AVERAGE(C131:E131)</f>
        <v>-0.014261511078510937</v>
      </c>
      <c r="H131">
        <f>STDEV(C131:E131)</f>
        <v>0.0217340299013954</v>
      </c>
      <c r="I131">
        <f>(B131*B4+C131*C4+D131*D4+E131*E4+F131*F4)/SUM(B4:F4)</f>
        <v>-0.011429711912795763</v>
      </c>
    </row>
    <row r="132" spans="1:9" ht="12.75">
      <c r="A132" t="s">
        <v>91</v>
      </c>
      <c r="B132">
        <f>B92*10000/B62</f>
        <v>-0.00980648903441956</v>
      </c>
      <c r="C132">
        <f>C92*10000/C62</f>
        <v>-0.03483963940212939</v>
      </c>
      <c r="D132">
        <f>D92*10000/D62</f>
        <v>0.0033066105321912505</v>
      </c>
      <c r="E132">
        <f>E92*10000/E62</f>
        <v>0.00579962394019039</v>
      </c>
      <c r="F132">
        <f>F92*10000/F62</f>
        <v>0.011127255768398066</v>
      </c>
      <c r="G132">
        <f>AVERAGE(C132:E132)</f>
        <v>-0.00857780164324925</v>
      </c>
      <c r="H132">
        <f>STDEV(C132:E132)</f>
        <v>0.02277755190573436</v>
      </c>
      <c r="I132">
        <f>(B132*B4+C132*C4+D132*D4+E132*E4+F132*F4)/SUM(B4:F4)</f>
        <v>-0.006131392949233755</v>
      </c>
    </row>
    <row r="133" spans="1:9" ht="12.75">
      <c r="A133" t="s">
        <v>92</v>
      </c>
      <c r="B133">
        <f>B93*10000/B62</f>
        <v>0.078065186535351</v>
      </c>
      <c r="C133">
        <f>C93*10000/C62</f>
        <v>0.06664555103772733</v>
      </c>
      <c r="D133">
        <f>D93*10000/D62</f>
        <v>0.06842982286783865</v>
      </c>
      <c r="E133">
        <f>E93*10000/E62</f>
        <v>0.08458286555372371</v>
      </c>
      <c r="F133">
        <f>F93*10000/F62</f>
        <v>0.03524503414706453</v>
      </c>
      <c r="G133">
        <f>AVERAGE(C133:E133)</f>
        <v>0.07321941315309656</v>
      </c>
      <c r="H133">
        <f>STDEV(C133:E133)</f>
        <v>0.009881393845855966</v>
      </c>
      <c r="I133">
        <f>(B133*B4+C133*C4+D133*D4+E133*E4+F133*F4)/SUM(B4:F4)</f>
        <v>0.06886013571582417</v>
      </c>
    </row>
    <row r="134" spans="1:9" ht="12.75">
      <c r="A134" t="s">
        <v>93</v>
      </c>
      <c r="B134">
        <f>B94*10000/B62</f>
        <v>0.02223517237937282</v>
      </c>
      <c r="C134">
        <f>C94*10000/C62</f>
        <v>0.0020974759030743524</v>
      </c>
      <c r="D134">
        <f>D94*10000/D62</f>
        <v>0.004661928424499484</v>
      </c>
      <c r="E134">
        <f>E94*10000/E62</f>
        <v>0.006842492067113944</v>
      </c>
      <c r="F134">
        <f>F94*10000/F62</f>
        <v>-0.031139137589561654</v>
      </c>
      <c r="G134">
        <f>AVERAGE(C134:E134)</f>
        <v>0.004533965464895927</v>
      </c>
      <c r="H134">
        <f>STDEV(C134:E134)</f>
        <v>0.0023750948377953512</v>
      </c>
      <c r="I134">
        <f>(B134*B4+C134*C4+D134*D4+E134*E4+F134*F4)/SUM(B4:F4)</f>
        <v>0.002343889646430265</v>
      </c>
    </row>
    <row r="135" spans="1:9" ht="12.75">
      <c r="A135" t="s">
        <v>94</v>
      </c>
      <c r="B135">
        <f>B95*10000/B62</f>
        <v>-0.0010333364673970704</v>
      </c>
      <c r="C135">
        <f>C95*10000/C62</f>
        <v>0.00287060243177796</v>
      </c>
      <c r="D135">
        <f>D95*10000/D62</f>
        <v>0.003964172364841607</v>
      </c>
      <c r="E135">
        <f>E95*10000/E62</f>
        <v>-0.001318966077963047</v>
      </c>
      <c r="F135">
        <f>F95*10000/F62</f>
        <v>0.00941747138423522</v>
      </c>
      <c r="G135">
        <f>AVERAGE(C135:E135)</f>
        <v>0.0018386029062188401</v>
      </c>
      <c r="H135">
        <f>STDEV(C135:E135)</f>
        <v>0.00278866549034225</v>
      </c>
      <c r="I135">
        <f>(B135*B4+C135*C4+D135*D4+E135*E4+F135*F4)/SUM(B4:F4)</f>
        <v>0.0024326682561489365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2005-05-24T05:58:40Z</cp:lastPrinted>
  <dcterms:created xsi:type="dcterms:W3CDTF">2005-05-24T05:58:40Z</dcterms:created>
  <dcterms:modified xsi:type="dcterms:W3CDTF">2005-05-31T08:19:01Z</dcterms:modified>
  <cp:category/>
  <cp:version/>
  <cp:contentType/>
  <cp:contentStatus/>
</cp:coreProperties>
</file>