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<sst xmlns="http://schemas.openxmlformats.org/spreadsheetml/2006/main" count="206" uniqueCount="99">
  <si>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Thu 19/05/2005       09:14:40</t>
  </si>
  <si>
    <t>LISSNER</t>
  </si>
  <si>
    <t>HCMQAP579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</si>
  <si>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</si>
  <si>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</si>
  <si>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</si>
  <si>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</si>
  <si>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</si>
  <si>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</si>
  <si>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</si>
  <si>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</si>
  <si>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</si>
  <si>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</si>
  <si>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</si>
  <si>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</si>
  <si>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</si>
  <si>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</si>
  <si>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</si>
  <si>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</si>
  <si>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</si>
  <si>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</si>
  <si>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</si>
  <si>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</si>
  <si>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</si>
  <si>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</si>
  <si>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</si>
  <si>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</si>
  <si>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</si>
  <si>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</si>
  <si>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</si>
  <si>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</si>
  <si>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</si>
  <si>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</si>
  <si>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</si>
  <si>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</si>
  <si>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</si>
  <si>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</si>
  <si>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</si>
  <si>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</si>
  <si>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</si>
  <si>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</si>
  <si>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</si>
  <si>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</si>
  <si>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</si>
  <si>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</si>
  <si>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</si>
  <si>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</si>
  <si>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</si>
  <si>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</si>
  <si>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55.545406*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</si>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</sst>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3" fillId="0" borderId="1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5.544246</c:v>
                </c:pt>
                <c:pt idx="1">
                  <c:v>4.561425</c:v>
                </c:pt>
                <c:pt idx="2">
                  <c:v>1.512593</c:v>
                </c:pt>
                <c:pt idx="3">
                  <c:v>2.337118</c:v>
                </c:pt>
                <c:pt idx="4">
                  <c:v>-1.345364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2.787139</c:v>
                </c:pt>
                <c:pt idx="1">
                  <c:v>0.8739602</c:v>
                </c:pt>
                <c:pt idx="2">
                  <c:v>-1.18959</c:v>
                </c:pt>
                <c:pt idx="3">
                  <c:v>1.597721</c:v>
                </c:pt>
                <c:pt idx="4">
                  <c:v>4.900765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-2.012809</c:v>
                </c:pt>
                <c:pt idx="1">
                  <c:v>-4.144594</c:v>
                </c:pt>
                <c:pt idx="2">
                  <c:v>-3.268374</c:v>
                </c:pt>
                <c:pt idx="3">
                  <c:v>-3.980977</c:v>
                </c:pt>
                <c:pt idx="4">
                  <c:v>9.990821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0.8164493</c:v>
                </c:pt>
                <c:pt idx="1">
                  <c:v>0.7385609</c:v>
                </c:pt>
                <c:pt idx="2">
                  <c:v>0.9622353</c:v>
                </c:pt>
                <c:pt idx="3">
                  <c:v>0.6257612</c:v>
                </c:pt>
                <c:pt idx="4">
                  <c:v>1.449037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0.3852192</c:v>
                </c:pt>
                <c:pt idx="1">
                  <c:v>0.6655926</c:v>
                </c:pt>
                <c:pt idx="2">
                  <c:v>1.050719</c:v>
                </c:pt>
                <c:pt idx="3">
                  <c:v>0.6394598</c:v>
                </c:pt>
                <c:pt idx="4">
                  <c:v>-0.9207677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2.750474</c:v>
                </c:pt>
                <c:pt idx="1">
                  <c:v>2.623843</c:v>
                </c:pt>
                <c:pt idx="2">
                  <c:v>3.183653</c:v>
                </c:pt>
                <c:pt idx="3">
                  <c:v>2.129239</c:v>
                </c:pt>
                <c:pt idx="4">
                  <c:v>2.373297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0.3227846</c:v>
                </c:pt>
                <c:pt idx="1">
                  <c:v>-1.12188</c:v>
                </c:pt>
                <c:pt idx="2">
                  <c:v>-0.1410571</c:v>
                </c:pt>
                <c:pt idx="3">
                  <c:v>-0.9501485</c:v>
                </c:pt>
                <c:pt idx="4">
                  <c:v>-2.149546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0.8268696</c:v>
                </c:pt>
                <c:pt idx="1">
                  <c:v>1.281938</c:v>
                </c:pt>
                <c:pt idx="2">
                  <c:v>0.3157797</c:v>
                </c:pt>
                <c:pt idx="3">
                  <c:v>0.9399301</c:v>
                </c:pt>
                <c:pt idx="4">
                  <c:v>-1.424888</c:v>
                </c:pt>
              </c:numCache>
            </c:numRef>
          </c:val>
          <c:smooth val="0"/>
        </c:ser>
        <c:marker val="1"/>
        <c:axId val="19026029"/>
        <c:axId val="37016534"/>
      </c:lineChart>
      <c:catAx>
        <c:axId val="190260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16534"/>
        <c:crosses val="autoZero"/>
        <c:auto val="1"/>
        <c:lblOffset val="100"/>
        <c:noMultiLvlLbl val="0"/>
      </c:catAx>
      <c:valAx>
        <c:axId val="3701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2602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-0.002272</v>
      </c>
      <c r="C4" s="11">
        <v>-0.003793</v>
      </c>
      <c r="D4" s="11">
        <v>-0.003792</v>
      </c>
      <c r="E4" s="11">
        <v>-0.003792</v>
      </c>
      <c r="F4" s="23">
        <v>-0.002098</v>
      </c>
      <c r="G4" s="33">
        <v>-0.011808</v>
      </c>
    </row>
    <row r="5" spans="1:7" ht="12.75" thickBot="1">
      <c r="A5" s="43" t="s">
        <v>13</v>
      </c>
      <c r="B5" s="44">
        <v>4.06757</v>
      </c>
      <c r="C5" s="45">
        <v>2.959432</v>
      </c>
      <c r="D5" s="45">
        <v>1.537909</v>
      </c>
      <c r="E5" s="45">
        <v>-3.157213</v>
      </c>
      <c r="F5" s="46">
        <v>-6.708245</v>
      </c>
      <c r="G5" s="47">
        <v>6.6475</v>
      </c>
    </row>
    <row r="6" spans="1:7" ht="12.75" thickTop="1">
      <c r="A6" s="6" t="s">
        <v>14</v>
      </c>
      <c r="B6" s="38">
        <v>-35.19367</v>
      </c>
      <c r="C6" s="39">
        <v>28.63108</v>
      </c>
      <c r="D6" s="39">
        <v>-58.46338</v>
      </c>
      <c r="E6" s="39">
        <v>35.76015</v>
      </c>
      <c r="F6" s="40">
        <v>27.36819</v>
      </c>
      <c r="G6" s="41">
        <v>-0.005770375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5.544246</v>
      </c>
      <c r="C8" s="12">
        <v>4.561425</v>
      </c>
      <c r="D8" s="12">
        <v>1.512593</v>
      </c>
      <c r="E8" s="12">
        <v>2.337118</v>
      </c>
      <c r="F8" s="24">
        <v>-1.345364</v>
      </c>
      <c r="G8" s="34">
        <v>2.646595</v>
      </c>
    </row>
    <row r="9" spans="1:7" ht="12">
      <c r="A9" s="19" t="s">
        <v>17</v>
      </c>
      <c r="B9" s="28">
        <v>0.3852192</v>
      </c>
      <c r="C9" s="12">
        <v>0.6655926</v>
      </c>
      <c r="D9" s="12">
        <v>1.050719</v>
      </c>
      <c r="E9" s="12">
        <v>0.6394598</v>
      </c>
      <c r="F9" s="24">
        <v>-0.9207677</v>
      </c>
      <c r="G9" s="34">
        <v>0.500429</v>
      </c>
    </row>
    <row r="10" spans="1:7" ht="12">
      <c r="A10" s="19" t="s">
        <v>18</v>
      </c>
      <c r="B10" s="28">
        <v>0.3227846</v>
      </c>
      <c r="C10" s="12">
        <v>-1.12188</v>
      </c>
      <c r="D10" s="12">
        <v>-0.1410571</v>
      </c>
      <c r="E10" s="12">
        <v>-0.9501485</v>
      </c>
      <c r="F10" s="24">
        <v>-2.149546</v>
      </c>
      <c r="G10" s="34">
        <v>-0.7727096</v>
      </c>
    </row>
    <row r="11" spans="1:7" ht="12">
      <c r="A11" s="20" t="s">
        <v>19</v>
      </c>
      <c r="B11" s="49">
        <v>-2.012809</v>
      </c>
      <c r="C11" s="50">
        <v>-4.144594</v>
      </c>
      <c r="D11" s="50">
        <v>-3.268374</v>
      </c>
      <c r="E11" s="50">
        <v>-3.980977</v>
      </c>
      <c r="F11" s="51">
        <v>9.990821</v>
      </c>
      <c r="G11" s="48">
        <v>-1.703359</v>
      </c>
    </row>
    <row r="12" spans="1:7" ht="12">
      <c r="A12" s="19" t="s">
        <v>20</v>
      </c>
      <c r="B12" s="28">
        <v>0.06037042</v>
      </c>
      <c r="C12" s="12">
        <v>0.3668633</v>
      </c>
      <c r="D12" s="12">
        <v>0.4757833</v>
      </c>
      <c r="E12" s="12">
        <v>-0.02805496</v>
      </c>
      <c r="F12" s="24">
        <v>-0.2414892</v>
      </c>
      <c r="G12" s="34">
        <v>0.1727314</v>
      </c>
    </row>
    <row r="13" spans="1:7" ht="12">
      <c r="A13" s="19" t="s">
        <v>21</v>
      </c>
      <c r="B13" s="28">
        <v>-0.03061168</v>
      </c>
      <c r="C13" s="12">
        <v>0.09094381</v>
      </c>
      <c r="D13" s="12">
        <v>0.1028469</v>
      </c>
      <c r="E13" s="12">
        <v>0.19439</v>
      </c>
      <c r="F13" s="24">
        <v>-0.2584012</v>
      </c>
      <c r="G13" s="34">
        <v>0.05465704</v>
      </c>
    </row>
    <row r="14" spans="1:7" ht="12">
      <c r="A14" s="19" t="s">
        <v>22</v>
      </c>
      <c r="B14" s="28">
        <v>0.002942209</v>
      </c>
      <c r="C14" s="12">
        <v>-0.1278624</v>
      </c>
      <c r="D14" s="12">
        <v>-0.09663902</v>
      </c>
      <c r="E14" s="12">
        <v>-0.02519091</v>
      </c>
      <c r="F14" s="24">
        <v>0.08910127</v>
      </c>
      <c r="G14" s="34">
        <v>-0.04782963</v>
      </c>
    </row>
    <row r="15" spans="1:7" ht="12">
      <c r="A15" s="20" t="s">
        <v>23</v>
      </c>
      <c r="B15" s="30">
        <v>0.09460095</v>
      </c>
      <c r="C15" s="14">
        <v>0.4289141</v>
      </c>
      <c r="D15" s="14">
        <v>0.5741282</v>
      </c>
      <c r="E15" s="14">
        <v>0.4535809</v>
      </c>
      <c r="F15" s="26">
        <v>-0.05716483</v>
      </c>
      <c r="G15" s="36">
        <v>0.3568467</v>
      </c>
    </row>
    <row r="16" spans="1:7" ht="12">
      <c r="A16" s="19" t="s">
        <v>24</v>
      </c>
      <c r="B16" s="28">
        <v>-0.02987912</v>
      </c>
      <c r="C16" s="12">
        <v>0.03638865</v>
      </c>
      <c r="D16" s="12">
        <v>0.0130822</v>
      </c>
      <c r="E16" s="12">
        <v>-0.02329978</v>
      </c>
      <c r="F16" s="24">
        <v>-0.03791502</v>
      </c>
      <c r="G16" s="34">
        <v>-0.003057063</v>
      </c>
    </row>
    <row r="17" spans="1:7" ht="12">
      <c r="A17" s="19" t="s">
        <v>25</v>
      </c>
      <c r="B17" s="28">
        <v>-0.01072659</v>
      </c>
      <c r="C17" s="12">
        <v>-0.02516263</v>
      </c>
      <c r="D17" s="12">
        <v>-0.02841901</v>
      </c>
      <c r="E17" s="12">
        <v>-0.03276032</v>
      </c>
      <c r="F17" s="24">
        <v>-0.0248778</v>
      </c>
      <c r="G17" s="34">
        <v>-0.02565255</v>
      </c>
    </row>
    <row r="18" spans="1:7" ht="12">
      <c r="A18" s="19" t="s">
        <v>26</v>
      </c>
      <c r="B18" s="28">
        <v>0.01382341</v>
      </c>
      <c r="C18" s="12">
        <v>-0.01140582</v>
      </c>
      <c r="D18" s="12">
        <v>0.03687643</v>
      </c>
      <c r="E18" s="12">
        <v>0.02386384</v>
      </c>
      <c r="F18" s="24">
        <v>-0.01824913</v>
      </c>
      <c r="G18" s="34">
        <v>0.01146056</v>
      </c>
    </row>
    <row r="19" spans="1:7" ht="12">
      <c r="A19" s="20" t="s">
        <v>27</v>
      </c>
      <c r="B19" s="30">
        <v>-0.2568536</v>
      </c>
      <c r="C19" s="14">
        <v>-0.2414</v>
      </c>
      <c r="D19" s="14">
        <v>-0.2747072</v>
      </c>
      <c r="E19" s="14">
        <v>-0.2549189</v>
      </c>
      <c r="F19" s="26">
        <v>-0.1853846</v>
      </c>
      <c r="G19" s="36">
        <v>-0.2474431</v>
      </c>
    </row>
    <row r="20" spans="1:7" ht="12.75" thickBot="1">
      <c r="A20" s="43" t="s">
        <v>28</v>
      </c>
      <c r="B20" s="44">
        <v>-0.003089657</v>
      </c>
      <c r="C20" s="45">
        <v>0.0010022</v>
      </c>
      <c r="D20" s="45">
        <v>0.004146212</v>
      </c>
      <c r="E20" s="45">
        <v>0.007638935</v>
      </c>
      <c r="F20" s="46">
        <v>0.0003912778</v>
      </c>
      <c r="G20" s="47">
        <v>0.002686883</v>
      </c>
    </row>
    <row r="21" spans="1:7" ht="12.75" thickTop="1">
      <c r="A21" s="6" t="s">
        <v>29</v>
      </c>
      <c r="B21" s="38">
        <v>-100.8297</v>
      </c>
      <c r="C21" s="39">
        <v>86.97396</v>
      </c>
      <c r="D21" s="39">
        <v>-58.39988</v>
      </c>
      <c r="E21" s="39">
        <v>45.14773</v>
      </c>
      <c r="F21" s="40">
        <v>-24.01917</v>
      </c>
      <c r="G21" s="42">
        <v>0.00546504</v>
      </c>
    </row>
    <row r="22" spans="1:7" ht="12">
      <c r="A22" s="19" t="s">
        <v>30</v>
      </c>
      <c r="B22" s="28">
        <v>81.35319</v>
      </c>
      <c r="C22" s="12">
        <v>59.18934</v>
      </c>
      <c r="D22" s="12">
        <v>30.75828</v>
      </c>
      <c r="E22" s="12">
        <v>-63.14511</v>
      </c>
      <c r="F22" s="24">
        <v>-134.173</v>
      </c>
      <c r="G22" s="35">
        <v>0</v>
      </c>
    </row>
    <row r="23" spans="1:7" ht="12">
      <c r="A23" s="19" t="s">
        <v>31</v>
      </c>
      <c r="B23" s="28">
        <v>2.787139</v>
      </c>
      <c r="C23" s="12">
        <v>0.8739602</v>
      </c>
      <c r="D23" s="12">
        <v>-1.18959</v>
      </c>
      <c r="E23" s="12">
        <v>1.597721</v>
      </c>
      <c r="F23" s="24">
        <v>4.900765</v>
      </c>
      <c r="G23" s="34">
        <v>1.363657</v>
      </c>
    </row>
    <row r="24" spans="1:7" ht="12">
      <c r="A24" s="19" t="s">
        <v>32</v>
      </c>
      <c r="B24" s="28">
        <v>2.750474</v>
      </c>
      <c r="C24" s="12">
        <v>2.623843</v>
      </c>
      <c r="D24" s="12">
        <v>3.183653</v>
      </c>
      <c r="E24" s="12">
        <v>2.129239</v>
      </c>
      <c r="F24" s="24">
        <v>2.373297</v>
      </c>
      <c r="G24" s="34">
        <v>2.624435</v>
      </c>
    </row>
    <row r="25" spans="1:7" ht="12">
      <c r="A25" s="19" t="s">
        <v>33</v>
      </c>
      <c r="B25" s="28">
        <v>0.8268696</v>
      </c>
      <c r="C25" s="12">
        <v>1.281938</v>
      </c>
      <c r="D25" s="12">
        <v>0.3157797</v>
      </c>
      <c r="E25" s="12">
        <v>0.9399301</v>
      </c>
      <c r="F25" s="24">
        <v>-1.424888</v>
      </c>
      <c r="G25" s="34">
        <v>0.5407021</v>
      </c>
    </row>
    <row r="26" spans="1:7" ht="12">
      <c r="A26" s="20" t="s">
        <v>34</v>
      </c>
      <c r="B26" s="30">
        <v>0.8164493</v>
      </c>
      <c r="C26" s="14">
        <v>0.7385609</v>
      </c>
      <c r="D26" s="14">
        <v>0.9622353</v>
      </c>
      <c r="E26" s="14">
        <v>0.6257612</v>
      </c>
      <c r="F26" s="26">
        <v>1.449037</v>
      </c>
      <c r="G26" s="36">
        <v>0.8713237</v>
      </c>
    </row>
    <row r="27" spans="1:7" ht="12">
      <c r="A27" s="19" t="s">
        <v>35</v>
      </c>
      <c r="B27" s="28">
        <v>0.2847696</v>
      </c>
      <c r="C27" s="12">
        <v>-0.2050657</v>
      </c>
      <c r="D27" s="12">
        <v>-0.1958089</v>
      </c>
      <c r="E27" s="12">
        <v>-0.02041108</v>
      </c>
      <c r="F27" s="24">
        <v>0.2748287</v>
      </c>
      <c r="G27" s="34">
        <v>-0.02377904</v>
      </c>
    </row>
    <row r="28" spans="1:7" ht="12">
      <c r="A28" s="19" t="s">
        <v>36</v>
      </c>
      <c r="B28" s="28">
        <v>0.08881222</v>
      </c>
      <c r="C28" s="12">
        <v>0.2340928</v>
      </c>
      <c r="D28" s="12">
        <v>0.2804502</v>
      </c>
      <c r="E28" s="12">
        <v>0.006971596</v>
      </c>
      <c r="F28" s="24">
        <v>0.06576766</v>
      </c>
      <c r="G28" s="34">
        <v>0.1471752</v>
      </c>
    </row>
    <row r="29" spans="1:7" ht="12">
      <c r="A29" s="19" t="s">
        <v>37</v>
      </c>
      <c r="B29" s="28">
        <v>0.1327941</v>
      </c>
      <c r="C29" s="12">
        <v>0.1809544</v>
      </c>
      <c r="D29" s="12">
        <v>0.01968215</v>
      </c>
      <c r="E29" s="12">
        <v>0.04192359</v>
      </c>
      <c r="F29" s="24">
        <v>0.07099595</v>
      </c>
      <c r="G29" s="34">
        <v>0.08704796</v>
      </c>
    </row>
    <row r="30" spans="1:7" ht="12">
      <c r="A30" s="20" t="s">
        <v>38</v>
      </c>
      <c r="B30" s="30">
        <v>0.1198294</v>
      </c>
      <c r="C30" s="14">
        <v>0.07099634</v>
      </c>
      <c r="D30" s="14">
        <v>0.1081176</v>
      </c>
      <c r="E30" s="14">
        <v>0.04485536</v>
      </c>
      <c r="F30" s="26">
        <v>0.3301006</v>
      </c>
      <c r="G30" s="36">
        <v>0.1151485</v>
      </c>
    </row>
    <row r="31" spans="1:7" ht="12">
      <c r="A31" s="19" t="s">
        <v>39</v>
      </c>
      <c r="B31" s="28">
        <v>0.009865337</v>
      </c>
      <c r="C31" s="12">
        <v>0.02653686</v>
      </c>
      <c r="D31" s="12">
        <v>0.004883169</v>
      </c>
      <c r="E31" s="12">
        <v>-0.03278148</v>
      </c>
      <c r="F31" s="24">
        <v>0.004212198</v>
      </c>
      <c r="G31" s="34">
        <v>0.001660039</v>
      </c>
    </row>
    <row r="32" spans="1:7" ht="12">
      <c r="A32" s="19" t="s">
        <v>40</v>
      </c>
      <c r="B32" s="28">
        <v>0.005741708</v>
      </c>
      <c r="C32" s="12">
        <v>0.01208396</v>
      </c>
      <c r="D32" s="12">
        <v>0.03697848</v>
      </c>
      <c r="E32" s="12">
        <v>-0.003879816</v>
      </c>
      <c r="F32" s="24">
        <v>0.01106739</v>
      </c>
      <c r="G32" s="34">
        <v>0.01318995</v>
      </c>
    </row>
    <row r="33" spans="1:7" ht="12">
      <c r="A33" s="19" t="s">
        <v>41</v>
      </c>
      <c r="B33" s="28">
        <v>0.1343183</v>
      </c>
      <c r="C33" s="12">
        <v>0.04380872</v>
      </c>
      <c r="D33" s="12">
        <v>0.1129469</v>
      </c>
      <c r="E33" s="12">
        <v>0.0674183</v>
      </c>
      <c r="F33" s="24">
        <v>0.06347176</v>
      </c>
      <c r="G33" s="34">
        <v>0.08182193</v>
      </c>
    </row>
    <row r="34" spans="1:7" ht="12">
      <c r="A34" s="20" t="s">
        <v>42</v>
      </c>
      <c r="B34" s="30">
        <v>-0.005059088</v>
      </c>
      <c r="C34" s="14">
        <v>-0.0008257186</v>
      </c>
      <c r="D34" s="14">
        <v>0.006951748</v>
      </c>
      <c r="E34" s="14">
        <v>0.0172597</v>
      </c>
      <c r="F34" s="26">
        <v>-0.003182363</v>
      </c>
      <c r="G34" s="36">
        <v>0.004533449</v>
      </c>
    </row>
    <row r="35" spans="1:7" ht="12.75" thickBot="1">
      <c r="A35" s="21" t="s">
        <v>43</v>
      </c>
      <c r="B35" s="31">
        <v>0.002670705</v>
      </c>
      <c r="C35" s="15">
        <v>0.01185768</v>
      </c>
      <c r="D35" s="15">
        <v>0.003564143</v>
      </c>
      <c r="E35" s="15">
        <v>0.004405562</v>
      </c>
      <c r="F35" s="27">
        <v>0.003402346</v>
      </c>
      <c r="G35" s="37">
        <v>0.005613243</v>
      </c>
    </row>
    <row r="36" spans="1:7" ht="12">
      <c r="A36" s="4" t="s">
        <v>44</v>
      </c>
      <c r="B36" s="3">
        <v>20.98694</v>
      </c>
      <c r="C36" s="3">
        <v>20.98999</v>
      </c>
      <c r="D36" s="3">
        <v>21.01135</v>
      </c>
      <c r="E36" s="3">
        <v>21.01746</v>
      </c>
      <c r="F36" s="3">
        <v>21.03577</v>
      </c>
      <c r="G36" s="3"/>
    </row>
    <row r="37" spans="1:6" ht="12">
      <c r="A37" s="4" t="s">
        <v>45</v>
      </c>
      <c r="B37" s="2">
        <v>0.09409587</v>
      </c>
      <c r="C37" s="2">
        <v>0.130717</v>
      </c>
      <c r="D37" s="2">
        <v>0.1556397</v>
      </c>
      <c r="E37" s="2">
        <v>0.1668294</v>
      </c>
      <c r="F37" s="2">
        <v>0.1739502</v>
      </c>
    </row>
    <row r="38" spans="1:7" ht="12">
      <c r="A38" s="4" t="s">
        <v>54</v>
      </c>
      <c r="B38" s="2">
        <v>6.121966E-05</v>
      </c>
      <c r="C38" s="2">
        <v>-4.954626E-05</v>
      </c>
      <c r="D38" s="2">
        <v>9.969216E-05</v>
      </c>
      <c r="E38" s="2">
        <v>-6.030521E-05</v>
      </c>
      <c r="F38" s="2">
        <v>-4.706532E-05</v>
      </c>
      <c r="G38" s="2">
        <v>9.981045E-05</v>
      </c>
    </row>
    <row r="39" spans="1:7" ht="12.75" thickBot="1">
      <c r="A39" s="4" t="s">
        <v>55</v>
      </c>
      <c r="B39" s="2">
        <v>0.0001709124</v>
      </c>
      <c r="C39" s="2">
        <v>-0.0001475625</v>
      </c>
      <c r="D39" s="2">
        <v>9.897316E-05</v>
      </c>
      <c r="E39" s="2">
        <v>-7.713195E-05</v>
      </c>
      <c r="F39" s="2">
        <v>4.020109E-05</v>
      </c>
      <c r="G39" s="2">
        <v>0.0006682541</v>
      </c>
    </row>
    <row r="40" spans="2:7" ht="12.75" thickBot="1">
      <c r="B40" s="7" t="s">
        <v>46</v>
      </c>
      <c r="C40" s="17">
        <v>-0.003792</v>
      </c>
      <c r="D40" s="16" t="s">
        <v>47</v>
      </c>
      <c r="E40" s="17">
        <v>3.113931</v>
      </c>
      <c r="F40" s="16" t="s">
        <v>48</v>
      </c>
      <c r="G40" s="52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0.002272</v>
      </c>
      <c r="C4">
        <v>0.003793</v>
      </c>
      <c r="D4">
        <v>0.003792</v>
      </c>
      <c r="E4">
        <v>0.003792</v>
      </c>
      <c r="F4">
        <v>0.002098</v>
      </c>
      <c r="G4">
        <v>0.011808</v>
      </c>
    </row>
    <row r="5" spans="1:7" ht="12.75">
      <c r="A5" t="s">
        <v>13</v>
      </c>
      <c r="B5">
        <v>4.06757</v>
      </c>
      <c r="C5">
        <v>2.959432</v>
      </c>
      <c r="D5">
        <v>1.537909</v>
      </c>
      <c r="E5">
        <v>-3.157213</v>
      </c>
      <c r="F5">
        <v>-6.708245</v>
      </c>
      <c r="G5">
        <v>6.6475</v>
      </c>
    </row>
    <row r="6" spans="1:7" ht="12.75">
      <c r="A6" t="s">
        <v>14</v>
      </c>
      <c r="B6" s="53">
        <v>-35.19367</v>
      </c>
      <c r="C6" s="53">
        <v>28.63108</v>
      </c>
      <c r="D6" s="53">
        <v>-58.46338</v>
      </c>
      <c r="E6" s="53">
        <v>35.76015</v>
      </c>
      <c r="F6" s="53">
        <v>27.36819</v>
      </c>
      <c r="G6" s="53">
        <v>-0.005770375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5.544246</v>
      </c>
      <c r="C8" s="53">
        <v>4.561425</v>
      </c>
      <c r="D8" s="53">
        <v>1.512593</v>
      </c>
      <c r="E8" s="53">
        <v>2.337118</v>
      </c>
      <c r="F8" s="53">
        <v>-1.345364</v>
      </c>
      <c r="G8" s="53">
        <v>2.646595</v>
      </c>
    </row>
    <row r="9" spans="1:7" ht="12.75">
      <c r="A9" t="s">
        <v>17</v>
      </c>
      <c r="B9" s="53">
        <v>0.3852192</v>
      </c>
      <c r="C9" s="53">
        <v>0.6655926</v>
      </c>
      <c r="D9" s="53">
        <v>1.050719</v>
      </c>
      <c r="E9" s="53">
        <v>0.6394598</v>
      </c>
      <c r="F9" s="53">
        <v>-0.9207677</v>
      </c>
      <c r="G9" s="53">
        <v>0.500429</v>
      </c>
    </row>
    <row r="10" spans="1:7" ht="12.75">
      <c r="A10" t="s">
        <v>18</v>
      </c>
      <c r="B10" s="53">
        <v>0.3227846</v>
      </c>
      <c r="C10" s="53">
        <v>-1.12188</v>
      </c>
      <c r="D10" s="53">
        <v>-0.1410571</v>
      </c>
      <c r="E10" s="53">
        <v>-0.9501485</v>
      </c>
      <c r="F10" s="53">
        <v>-2.149546</v>
      </c>
      <c r="G10" s="53">
        <v>-0.7727096</v>
      </c>
    </row>
    <row r="11" spans="1:7" ht="12.75">
      <c r="A11" t="s">
        <v>19</v>
      </c>
      <c r="B11" s="53">
        <v>-2.012809</v>
      </c>
      <c r="C11" s="53">
        <v>-4.144594</v>
      </c>
      <c r="D11" s="53">
        <v>-3.268374</v>
      </c>
      <c r="E11" s="53">
        <v>-3.980977</v>
      </c>
      <c r="F11" s="53">
        <v>9.990821</v>
      </c>
      <c r="G11" s="53">
        <v>-1.703359</v>
      </c>
    </row>
    <row r="12" spans="1:7" ht="12.75">
      <c r="A12" t="s">
        <v>20</v>
      </c>
      <c r="B12" s="53">
        <v>0.06037042</v>
      </c>
      <c r="C12" s="53">
        <v>0.3668633</v>
      </c>
      <c r="D12" s="53">
        <v>0.4757833</v>
      </c>
      <c r="E12" s="53">
        <v>-0.02805496</v>
      </c>
      <c r="F12" s="53">
        <v>-0.2414892</v>
      </c>
      <c r="G12" s="53">
        <v>0.1727314</v>
      </c>
    </row>
    <row r="13" spans="1:7" ht="12.75">
      <c r="A13" t="s">
        <v>21</v>
      </c>
      <c r="B13" s="53">
        <v>-0.03061168</v>
      </c>
      <c r="C13" s="53">
        <v>0.09094381</v>
      </c>
      <c r="D13" s="53">
        <v>0.1028469</v>
      </c>
      <c r="E13" s="53">
        <v>0.19439</v>
      </c>
      <c r="F13" s="53">
        <v>-0.2584012</v>
      </c>
      <c r="G13" s="53">
        <v>0.05465704</v>
      </c>
    </row>
    <row r="14" spans="1:7" ht="12.75">
      <c r="A14" t="s">
        <v>22</v>
      </c>
      <c r="B14" s="53">
        <v>0.002942209</v>
      </c>
      <c r="C14" s="53">
        <v>-0.1278624</v>
      </c>
      <c r="D14" s="53">
        <v>-0.09663902</v>
      </c>
      <c r="E14" s="53">
        <v>-0.02519091</v>
      </c>
      <c r="F14" s="53">
        <v>0.08910127</v>
      </c>
      <c r="G14" s="53">
        <v>-0.04782963</v>
      </c>
    </row>
    <row r="15" spans="1:7" ht="12.75">
      <c r="A15" t="s">
        <v>23</v>
      </c>
      <c r="B15" s="53">
        <v>0.09460095</v>
      </c>
      <c r="C15" s="53">
        <v>0.4289141</v>
      </c>
      <c r="D15" s="53">
        <v>0.5741282</v>
      </c>
      <c r="E15" s="53">
        <v>0.4535809</v>
      </c>
      <c r="F15" s="53">
        <v>-0.05716483</v>
      </c>
      <c r="G15" s="53">
        <v>0.3568467</v>
      </c>
    </row>
    <row r="16" spans="1:7" ht="12.75">
      <c r="A16" t="s">
        <v>24</v>
      </c>
      <c r="B16" s="53">
        <v>-0.02987912</v>
      </c>
      <c r="C16" s="53">
        <v>0.03638865</v>
      </c>
      <c r="D16" s="53">
        <v>0.0130822</v>
      </c>
      <c r="E16" s="53">
        <v>-0.02329978</v>
      </c>
      <c r="F16" s="53">
        <v>-0.03791502</v>
      </c>
      <c r="G16" s="53">
        <v>-0.003057063</v>
      </c>
    </row>
    <row r="17" spans="1:7" ht="12.75">
      <c r="A17" t="s">
        <v>25</v>
      </c>
      <c r="B17" s="53">
        <v>-0.01072659</v>
      </c>
      <c r="C17" s="53">
        <v>-0.02516263</v>
      </c>
      <c r="D17" s="53">
        <v>-0.02841901</v>
      </c>
      <c r="E17" s="53">
        <v>-0.03276032</v>
      </c>
      <c r="F17" s="53">
        <v>-0.0248778</v>
      </c>
      <c r="G17" s="53">
        <v>-0.02565255</v>
      </c>
    </row>
    <row r="18" spans="1:7" ht="12.75">
      <c r="A18" t="s">
        <v>26</v>
      </c>
      <c r="B18" s="53">
        <v>0.01382341</v>
      </c>
      <c r="C18" s="53">
        <v>-0.01140582</v>
      </c>
      <c r="D18" s="53">
        <v>0.03687643</v>
      </c>
      <c r="E18" s="53">
        <v>0.02386384</v>
      </c>
      <c r="F18" s="53">
        <v>-0.01824913</v>
      </c>
      <c r="G18" s="53">
        <v>0.01146056</v>
      </c>
    </row>
    <row r="19" spans="1:7" ht="12.75">
      <c r="A19" t="s">
        <v>27</v>
      </c>
      <c r="B19" s="53">
        <v>-0.2568536</v>
      </c>
      <c r="C19" s="53">
        <v>-0.2414</v>
      </c>
      <c r="D19" s="53">
        <v>-0.2747072</v>
      </c>
      <c r="E19" s="53">
        <v>-0.2549189</v>
      </c>
      <c r="F19" s="53">
        <v>-0.1853846</v>
      </c>
      <c r="G19" s="53">
        <v>-0.2474431</v>
      </c>
    </row>
    <row r="20" spans="1:7" ht="12.75">
      <c r="A20" t="s">
        <v>28</v>
      </c>
      <c r="B20" s="53">
        <v>-0.003089657</v>
      </c>
      <c r="C20" s="53">
        <v>0.0010022</v>
      </c>
      <c r="D20" s="53">
        <v>0.004146212</v>
      </c>
      <c r="E20" s="53">
        <v>0.007638935</v>
      </c>
      <c r="F20" s="53">
        <v>0.0003912778</v>
      </c>
      <c r="G20" s="53">
        <v>0.002686883</v>
      </c>
    </row>
    <row r="21" spans="1:7" ht="12.75">
      <c r="A21" t="s">
        <v>29</v>
      </c>
      <c r="B21" s="53">
        <v>-100.8297</v>
      </c>
      <c r="C21" s="53">
        <v>86.97396</v>
      </c>
      <c r="D21" s="53">
        <v>-58.39988</v>
      </c>
      <c r="E21" s="53">
        <v>45.14773</v>
      </c>
      <c r="F21" s="53">
        <v>-24.01917</v>
      </c>
      <c r="G21" s="53">
        <v>0.00546504</v>
      </c>
    </row>
    <row r="22" spans="1:7" ht="12.75">
      <c r="A22" t="s">
        <v>30</v>
      </c>
      <c r="B22" s="53">
        <v>81.35319</v>
      </c>
      <c r="C22" s="53">
        <v>59.18934</v>
      </c>
      <c r="D22" s="53">
        <v>30.75828</v>
      </c>
      <c r="E22" s="53">
        <v>-63.14511</v>
      </c>
      <c r="F22" s="53">
        <v>-134.173</v>
      </c>
      <c r="G22" s="53">
        <v>0</v>
      </c>
    </row>
    <row r="23" spans="1:7" ht="12.75">
      <c r="A23" t="s">
        <v>31</v>
      </c>
      <c r="B23" s="53">
        <v>2.787139</v>
      </c>
      <c r="C23" s="53">
        <v>0.8739602</v>
      </c>
      <c r="D23" s="53">
        <v>-1.18959</v>
      </c>
      <c r="E23" s="53">
        <v>1.597721</v>
      </c>
      <c r="F23" s="53">
        <v>4.900765</v>
      </c>
      <c r="G23" s="53">
        <v>1.363657</v>
      </c>
    </row>
    <row r="24" spans="1:7" ht="12.75">
      <c r="A24" t="s">
        <v>32</v>
      </c>
      <c r="B24" s="53">
        <v>2.750474</v>
      </c>
      <c r="C24" s="53">
        <v>2.623843</v>
      </c>
      <c r="D24" s="53">
        <v>3.183653</v>
      </c>
      <c r="E24" s="53">
        <v>2.129239</v>
      </c>
      <c r="F24" s="53">
        <v>2.373297</v>
      </c>
      <c r="G24" s="53">
        <v>2.624435</v>
      </c>
    </row>
    <row r="25" spans="1:7" ht="12.75">
      <c r="A25" t="s">
        <v>33</v>
      </c>
      <c r="B25" s="53">
        <v>0.8268696</v>
      </c>
      <c r="C25" s="53">
        <v>1.281938</v>
      </c>
      <c r="D25" s="53">
        <v>0.3157797</v>
      </c>
      <c r="E25" s="53">
        <v>0.9399301</v>
      </c>
      <c r="F25" s="53">
        <v>-1.424888</v>
      </c>
      <c r="G25" s="53">
        <v>0.5407021</v>
      </c>
    </row>
    <row r="26" spans="1:7" ht="12.75">
      <c r="A26" t="s">
        <v>34</v>
      </c>
      <c r="B26" s="53">
        <v>0.8164493</v>
      </c>
      <c r="C26" s="53">
        <v>0.7385609</v>
      </c>
      <c r="D26" s="53">
        <v>0.9622353</v>
      </c>
      <c r="E26" s="53">
        <v>0.6257612</v>
      </c>
      <c r="F26" s="53">
        <v>1.449037</v>
      </c>
      <c r="G26" s="53">
        <v>0.8713237</v>
      </c>
    </row>
    <row r="27" spans="1:7" ht="12.75">
      <c r="A27" t="s">
        <v>35</v>
      </c>
      <c r="B27" s="53">
        <v>0.2847696</v>
      </c>
      <c r="C27" s="53">
        <v>-0.2050657</v>
      </c>
      <c r="D27" s="53">
        <v>-0.1958089</v>
      </c>
      <c r="E27" s="53">
        <v>-0.02041108</v>
      </c>
      <c r="F27" s="53">
        <v>0.2748287</v>
      </c>
      <c r="G27" s="53">
        <v>-0.02377904</v>
      </c>
    </row>
    <row r="28" spans="1:7" ht="12.75">
      <c r="A28" t="s">
        <v>36</v>
      </c>
      <c r="B28" s="53">
        <v>0.08881222</v>
      </c>
      <c r="C28" s="53">
        <v>0.2340928</v>
      </c>
      <c r="D28" s="53">
        <v>0.2804502</v>
      </c>
      <c r="E28" s="53">
        <v>0.006971596</v>
      </c>
      <c r="F28" s="53">
        <v>0.06576766</v>
      </c>
      <c r="G28" s="53">
        <v>0.1471752</v>
      </c>
    </row>
    <row r="29" spans="1:7" ht="12.75">
      <c r="A29" t="s">
        <v>37</v>
      </c>
      <c r="B29" s="53">
        <v>0.1327941</v>
      </c>
      <c r="C29" s="53">
        <v>0.1809544</v>
      </c>
      <c r="D29" s="53">
        <v>0.01968215</v>
      </c>
      <c r="E29" s="53">
        <v>0.04192359</v>
      </c>
      <c r="F29" s="53">
        <v>0.07099595</v>
      </c>
      <c r="G29" s="53">
        <v>0.08704796</v>
      </c>
    </row>
    <row r="30" spans="1:7" ht="12.75">
      <c r="A30" t="s">
        <v>38</v>
      </c>
      <c r="B30" s="53">
        <v>0.1198294</v>
      </c>
      <c r="C30" s="53">
        <v>0.07099634</v>
      </c>
      <c r="D30" s="53">
        <v>0.1081176</v>
      </c>
      <c r="E30" s="53">
        <v>0.04485536</v>
      </c>
      <c r="F30" s="53">
        <v>0.3301006</v>
      </c>
      <c r="G30" s="53">
        <v>0.1151485</v>
      </c>
    </row>
    <row r="31" spans="1:7" ht="12.75">
      <c r="A31" t="s">
        <v>39</v>
      </c>
      <c r="B31" s="53">
        <v>0.009865337</v>
      </c>
      <c r="C31" s="53">
        <v>0.02653686</v>
      </c>
      <c r="D31" s="53">
        <v>0.004883169</v>
      </c>
      <c r="E31" s="53">
        <v>-0.03278148</v>
      </c>
      <c r="F31" s="53">
        <v>0.004212198</v>
      </c>
      <c r="G31" s="53">
        <v>0.001660039</v>
      </c>
    </row>
    <row r="32" spans="1:7" ht="12.75">
      <c r="A32" t="s">
        <v>40</v>
      </c>
      <c r="B32" s="53">
        <v>0.005741708</v>
      </c>
      <c r="C32" s="53">
        <v>0.01208396</v>
      </c>
      <c r="D32" s="53">
        <v>0.03697848</v>
      </c>
      <c r="E32" s="53">
        <v>-0.003879816</v>
      </c>
      <c r="F32" s="53">
        <v>0.01106739</v>
      </c>
      <c r="G32" s="53">
        <v>0.01318995</v>
      </c>
    </row>
    <row r="33" spans="1:7" ht="12.75">
      <c r="A33" t="s">
        <v>41</v>
      </c>
      <c r="B33" s="53">
        <v>0.1343183</v>
      </c>
      <c r="C33" s="53">
        <v>0.04380872</v>
      </c>
      <c r="D33" s="53">
        <v>0.1129469</v>
      </c>
      <c r="E33" s="53">
        <v>0.0674183</v>
      </c>
      <c r="F33" s="53">
        <v>0.06347176</v>
      </c>
      <c r="G33" s="53">
        <v>0.08182193</v>
      </c>
    </row>
    <row r="34" spans="1:7" ht="12.75">
      <c r="A34" t="s">
        <v>42</v>
      </c>
      <c r="B34" s="53">
        <v>-0.005059088</v>
      </c>
      <c r="C34" s="53">
        <v>-0.0008257186</v>
      </c>
      <c r="D34" s="53">
        <v>0.006951748</v>
      </c>
      <c r="E34" s="53">
        <v>0.0172597</v>
      </c>
      <c r="F34" s="53">
        <v>-0.003182363</v>
      </c>
      <c r="G34" s="53">
        <v>0.004533449</v>
      </c>
    </row>
    <row r="35" spans="1:7" ht="12.75">
      <c r="A35" t="s">
        <v>43</v>
      </c>
      <c r="B35" s="53">
        <v>0.002670705</v>
      </c>
      <c r="C35" s="53">
        <v>0.01185768</v>
      </c>
      <c r="D35" s="53">
        <v>0.003564143</v>
      </c>
      <c r="E35" s="53">
        <v>0.004405562</v>
      </c>
      <c r="F35" s="53">
        <v>0.003402346</v>
      </c>
      <c r="G35" s="53">
        <v>0.005613243</v>
      </c>
    </row>
    <row r="36" spans="1:6" ht="12.75">
      <c r="A36" t="s">
        <v>44</v>
      </c>
      <c r="B36" s="53">
        <v>20.98694</v>
      </c>
      <c r="C36" s="53">
        <v>20.98999</v>
      </c>
      <c r="D36" s="53">
        <v>21.01135</v>
      </c>
      <c r="E36" s="53">
        <v>21.01746</v>
      </c>
      <c r="F36" s="53">
        <v>21.03577</v>
      </c>
    </row>
    <row r="37" spans="1:6" ht="12.75">
      <c r="A37" t="s">
        <v>45</v>
      </c>
      <c r="B37" s="53">
        <v>0.09409587</v>
      </c>
      <c r="C37" s="53">
        <v>0.130717</v>
      </c>
      <c r="D37" s="53">
        <v>0.1556397</v>
      </c>
      <c r="E37" s="53">
        <v>0.1668294</v>
      </c>
      <c r="F37" s="53">
        <v>0.1739502</v>
      </c>
    </row>
    <row r="38" spans="1:7" ht="12.75">
      <c r="A38" t="s">
        <v>56</v>
      </c>
      <c r="B38" s="53">
        <v>6.121966E-05</v>
      </c>
      <c r="C38" s="53">
        <v>-4.954626E-05</v>
      </c>
      <c r="D38" s="53">
        <v>9.969216E-05</v>
      </c>
      <c r="E38" s="53">
        <v>-6.030521E-05</v>
      </c>
      <c r="F38" s="53">
        <v>-4.706532E-05</v>
      </c>
      <c r="G38" s="53">
        <v>9.981045E-05</v>
      </c>
    </row>
    <row r="39" spans="1:7" ht="12.75">
      <c r="A39" t="s">
        <v>57</v>
      </c>
      <c r="B39" s="53">
        <v>0.0001709124</v>
      </c>
      <c r="C39" s="53">
        <v>-0.0001475625</v>
      </c>
      <c r="D39" s="53">
        <v>9.897316E-05</v>
      </c>
      <c r="E39" s="53">
        <v>-7.713195E-05</v>
      </c>
      <c r="F39" s="53">
        <v>4.020109E-05</v>
      </c>
      <c r="G39" s="53">
        <v>0.0006682541</v>
      </c>
    </row>
    <row r="40" spans="2:7" ht="12.75">
      <c r="B40" t="s">
        <v>46</v>
      </c>
      <c r="C40">
        <v>-0.003792</v>
      </c>
      <c r="D40" t="s">
        <v>47</v>
      </c>
      <c r="E40">
        <v>3.113931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6.121966628950192E-05</v>
      </c>
      <c r="C50">
        <f>-0.017/(C7*C7+C22*C22)*(C21*C22+C6*C7)</f>
        <v>-4.954624852687402E-05</v>
      </c>
      <c r="D50">
        <f>-0.017/(D7*D7+D22*D22)*(D21*D22+D6*D7)</f>
        <v>9.969217041687139E-05</v>
      </c>
      <c r="E50">
        <f>-0.017/(E7*E7+E22*E22)*(E21*E22+E6*E7)</f>
        <v>-6.0305204523507836E-05</v>
      </c>
      <c r="F50">
        <f>-0.017/(F7*F7+F22*F22)*(F21*F22+F6*F7)</f>
        <v>-4.706531321330112E-05</v>
      </c>
      <c r="G50">
        <f>(B50*B$4+C50*C$4+D50*D$4+E50*E$4+F50*F$4)/SUM(B$4:F$4)</f>
        <v>1.1268868314244233E-07</v>
      </c>
    </row>
    <row r="51" spans="1:7" ht="12.75">
      <c r="A51" t="s">
        <v>60</v>
      </c>
      <c r="B51">
        <f>-0.017/(B7*B7+B22*B22)*(B21*B7-B6*B22)</f>
        <v>0.00017091244848566138</v>
      </c>
      <c r="C51">
        <f>-0.017/(C7*C7+C22*C22)*(C21*C7-C6*C22)</f>
        <v>-0.00014756247102502184</v>
      </c>
      <c r="D51">
        <f>-0.017/(D7*D7+D22*D22)*(D21*D7-D6*D22)</f>
        <v>9.897316003085104E-05</v>
      </c>
      <c r="E51">
        <f>-0.017/(E7*E7+E22*E22)*(E21*E7-E6*E22)</f>
        <v>-7.713193887732096E-05</v>
      </c>
      <c r="F51">
        <f>-0.017/(F7*F7+F22*F22)*(F21*F7-F6*F22)</f>
        <v>4.020109957302317E-05</v>
      </c>
      <c r="G51">
        <f>(B51*B$4+C51*C$4+D51*D$4+E51*E$4+F51*F$4)/SUM(B$4:F$4)</f>
        <v>-2.68467144224074E-07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9999.98388942814</v>
      </c>
      <c r="C62">
        <f>C7+(2/0.017)*(C8*C50-C23*C51)</f>
        <v>9999.988583791765</v>
      </c>
      <c r="D62">
        <f>D7+(2/0.017)*(D8*D50-D23*D51)</f>
        <v>10000.031591901243</v>
      </c>
      <c r="E62">
        <f>E7+(2/0.017)*(E8*E50-E23*E51)</f>
        <v>9999.997917051709</v>
      </c>
      <c r="F62">
        <f>F7+(2/0.017)*(F8*F50-F23*F51)</f>
        <v>9999.984271039564</v>
      </c>
    </row>
    <row r="63" spans="1:6" ht="12.75">
      <c r="A63" t="s">
        <v>68</v>
      </c>
      <c r="B63">
        <f>B8+(3/0.017)*(B9*B50-B24*B51)</f>
        <v>5.4654506020652045</v>
      </c>
      <c r="C63">
        <f>C8+(3/0.017)*(C9*C50-C24*C51)</f>
        <v>4.623931436520786</v>
      </c>
      <c r="D63">
        <f>D8+(3/0.017)*(D9*D50-D24*D51)</f>
        <v>1.4754728105452728</v>
      </c>
      <c r="E63">
        <f>E8+(3/0.017)*(E9*E50-E24*E51)</f>
        <v>2.3592949844199373</v>
      </c>
      <c r="F63">
        <f>F8+(3/0.017)*(F9*F50-F24*F51)</f>
        <v>-1.3545533403793235</v>
      </c>
    </row>
    <row r="64" spans="1:6" ht="12.75">
      <c r="A64" t="s">
        <v>69</v>
      </c>
      <c r="B64">
        <f>B9+(4/0.017)*(B10*B50-B25*B51)</f>
        <v>0.35661648413671315</v>
      </c>
      <c r="C64">
        <f>C9+(4/0.017)*(C10*C50-C25*C51)</f>
        <v>0.7231810433595773</v>
      </c>
      <c r="D64">
        <f>D9+(4/0.017)*(D10*D50-D25*D51)</f>
        <v>1.0400564110036932</v>
      </c>
      <c r="E64">
        <f>E9+(4/0.017)*(E10*E50-E25*E51)</f>
        <v>0.6700003954452608</v>
      </c>
      <c r="F64">
        <f>F9+(4/0.017)*(F10*F50-F25*F51)</f>
        <v>-0.883485083500046</v>
      </c>
    </row>
    <row r="65" spans="1:6" ht="12.75">
      <c r="A65" t="s">
        <v>70</v>
      </c>
      <c r="B65">
        <f>B10+(5/0.017)*(B11*B50-B26*B51)</f>
        <v>0.2455008222906146</v>
      </c>
      <c r="C65">
        <f>C10+(5/0.017)*(C11*C50-C26*C51)</f>
        <v>-1.0294291306548662</v>
      </c>
      <c r="D65">
        <f>D10+(5/0.017)*(D11*D50-D26*D51)</f>
        <v>-0.26490026650832516</v>
      </c>
      <c r="E65">
        <f>E10+(5/0.017)*(E11*E50-E26*E51)</f>
        <v>-0.8653426744651236</v>
      </c>
      <c r="F65">
        <f>F10+(5/0.017)*(F11*F50-F26*F51)</f>
        <v>-2.3049795295132416</v>
      </c>
    </row>
    <row r="66" spans="1:6" ht="12.75">
      <c r="A66" t="s">
        <v>71</v>
      </c>
      <c r="B66">
        <f>B11+(6/0.017)*(B12*B50-B27*B51)</f>
        <v>-2.028682463279103</v>
      </c>
      <c r="C66">
        <f>C11+(6/0.017)*(C12*C50-C27*C51)</f>
        <v>-4.161689306465293</v>
      </c>
      <c r="D66">
        <f>D11+(6/0.017)*(D12*D50-D27*D51)</f>
        <v>-3.2447934016163766</v>
      </c>
      <c r="E66">
        <f>E11+(6/0.017)*(E12*E50-E27*E51)</f>
        <v>-3.980935524496805</v>
      </c>
      <c r="F66">
        <f>F11+(6/0.017)*(F12*F50-F27*F51)</f>
        <v>9.990933005494615</v>
      </c>
    </row>
    <row r="67" spans="1:6" ht="12.75">
      <c r="A67" t="s">
        <v>72</v>
      </c>
      <c r="B67">
        <f>B12+(7/0.017)*(B13*B50-B28*B51)</f>
        <v>0.0533485343724319</v>
      </c>
      <c r="C67">
        <f>C12+(7/0.017)*(C13*C50-C28*C51)</f>
        <v>0.37923163599026344</v>
      </c>
      <c r="D67">
        <f>D12+(7/0.017)*(D13*D50-D28*D51)</f>
        <v>0.4685757657114435</v>
      </c>
      <c r="E67">
        <f>E12+(7/0.017)*(E13*E50-E28*E51)</f>
        <v>-0.03266054658443689</v>
      </c>
      <c r="F67">
        <f>F12+(7/0.017)*(F13*F50-F28*F51)</f>
        <v>-0.23757010540291545</v>
      </c>
    </row>
    <row r="68" spans="1:6" ht="12.75">
      <c r="A68" t="s">
        <v>73</v>
      </c>
      <c r="B68">
        <f>B13+(8/0.017)*(B14*B50-B29*B51)</f>
        <v>-0.04120746528108978</v>
      </c>
      <c r="C68">
        <f>C13+(8/0.017)*(C14*C50-C29*C51)</f>
        <v>0.10649071854329072</v>
      </c>
      <c r="D68">
        <f>D13+(8/0.017)*(D14*D50-D29*D51)</f>
        <v>0.0973964725964891</v>
      </c>
      <c r="E68">
        <f>E13+(8/0.017)*(E14*E50-E29*E51)</f>
        <v>0.19662660741697938</v>
      </c>
      <c r="F68">
        <f>F13+(8/0.017)*(F14*F50-F29*F51)</f>
        <v>-0.2617177620872867</v>
      </c>
    </row>
    <row r="69" spans="1:6" ht="12.75">
      <c r="A69" t="s">
        <v>74</v>
      </c>
      <c r="B69">
        <f>B14+(9/0.017)*(B15*B50-B30*B51)</f>
        <v>-0.0048342661814165105</v>
      </c>
      <c r="C69">
        <f>C14+(9/0.017)*(C15*C50-C30*C51)</f>
        <v>-0.13356664724001946</v>
      </c>
      <c r="D69">
        <f>D14+(9/0.017)*(D15*D50-D30*D51)</f>
        <v>-0.07200266044369291</v>
      </c>
      <c r="E69">
        <f>E14+(9/0.017)*(E15*E50-E30*E51)</f>
        <v>-0.037840414265267575</v>
      </c>
      <c r="F69">
        <f>F14+(9/0.017)*(F15*F50-F30*F51)</f>
        <v>0.08350013246183434</v>
      </c>
    </row>
    <row r="70" spans="1:6" ht="12.75">
      <c r="A70" t="s">
        <v>75</v>
      </c>
      <c r="B70">
        <f>B15+(10/0.017)*(B16*B50-B31*B51)</f>
        <v>0.09253312726045285</v>
      </c>
      <c r="C70">
        <f>C15+(10/0.017)*(C16*C50-C31*C51)</f>
        <v>0.43015699619905157</v>
      </c>
      <c r="D70">
        <f>D15+(10/0.017)*(D16*D50-D31*D51)</f>
        <v>0.5746110766146664</v>
      </c>
      <c r="E70">
        <f>E15+(10/0.017)*(E16*E50-E31*E51)</f>
        <v>0.45292007581563803</v>
      </c>
      <c r="F70">
        <f>F15+(10/0.017)*(F16*F50-F31*F51)</f>
        <v>-0.0562147433526063</v>
      </c>
    </row>
    <row r="71" spans="1:6" ht="12.75">
      <c r="A71" t="s">
        <v>76</v>
      </c>
      <c r="B71">
        <f>B16+(11/0.017)*(B17*B50-B32*B51)</f>
        <v>-0.030939007291937305</v>
      </c>
      <c r="C71">
        <f>C16+(11/0.017)*(C17*C50-C32*C51)</f>
        <v>0.03834914306390061</v>
      </c>
      <c r="D71">
        <f>D16+(11/0.017)*(D17*D50-D32*D51)</f>
        <v>0.008880827772111743</v>
      </c>
      <c r="E71">
        <f>E16+(11/0.017)*(E17*E50-E32*E51)</f>
        <v>-0.022215076427048737</v>
      </c>
      <c r="F71">
        <f>F16+(11/0.017)*(F17*F50-F32*F51)</f>
        <v>-0.03744528104598834</v>
      </c>
    </row>
    <row r="72" spans="1:6" ht="12.75">
      <c r="A72" t="s">
        <v>77</v>
      </c>
      <c r="B72">
        <f>B17+(12/0.017)*(B18*B50-B33*B51)</f>
        <v>-0.026333934693351983</v>
      </c>
      <c r="C72">
        <f>C17+(12/0.017)*(C18*C50-C33*C51)</f>
        <v>-0.020200532187282762</v>
      </c>
      <c r="D72">
        <f>D17+(12/0.017)*(D18*D50-D33*D51)</f>
        <v>-0.03371483606924426</v>
      </c>
      <c r="E72">
        <f>E17+(12/0.017)*(E18*E50-E33*E51)</f>
        <v>-0.030105503216778857</v>
      </c>
      <c r="F72">
        <f>F17+(12/0.017)*(F18*F50-F33*F51)</f>
        <v>-0.026072670723186902</v>
      </c>
    </row>
    <row r="73" spans="1:6" ht="12.75">
      <c r="A73" t="s">
        <v>78</v>
      </c>
      <c r="B73">
        <f>B18+(13/0.017)*(B19*B50-B34*B51)</f>
        <v>0.002460010159944343</v>
      </c>
      <c r="C73">
        <f>C18+(13/0.017)*(C19*C50-C34*C51)</f>
        <v>-0.002352758169047009</v>
      </c>
      <c r="D73">
        <f>D18+(13/0.017)*(D19*D50-D34*D51)</f>
        <v>0.015407929115428452</v>
      </c>
      <c r="E73">
        <f>E18+(13/0.017)*(E19*E50-E34*E51)</f>
        <v>0.036637648049943</v>
      </c>
      <c r="F73">
        <f>F18+(13/0.017)*(F19*F50-F34*F51)</f>
        <v>-0.011479098010298845</v>
      </c>
    </row>
    <row r="74" spans="1:6" ht="12.75">
      <c r="A74" t="s">
        <v>79</v>
      </c>
      <c r="B74">
        <f>B19+(14/0.017)*(B20*B50-B35*B51)</f>
        <v>-0.257385274295124</v>
      </c>
      <c r="C74">
        <f>C19+(14/0.017)*(C20*C50-C35*C51)</f>
        <v>-0.23999992315552324</v>
      </c>
      <c r="D74">
        <f>D19+(14/0.017)*(D20*D50-D35*D51)</f>
        <v>-0.274657302041831</v>
      </c>
      <c r="E74">
        <f>E19+(14/0.017)*(E20*E50-E35*E51)</f>
        <v>-0.25501843011650444</v>
      </c>
      <c r="F74">
        <f>F19+(14/0.017)*(F20*F50-F35*F51)</f>
        <v>-0.1855124065456198</v>
      </c>
    </row>
    <row r="75" spans="1:6" ht="12.75">
      <c r="A75" t="s">
        <v>80</v>
      </c>
      <c r="B75" s="53">
        <f>B20</f>
        <v>-0.003089657</v>
      </c>
      <c r="C75" s="53">
        <f>C20</f>
        <v>0.0010022</v>
      </c>
      <c r="D75" s="53">
        <f>D20</f>
        <v>0.004146212</v>
      </c>
      <c r="E75" s="53">
        <f>E20</f>
        <v>0.007638935</v>
      </c>
      <c r="F75" s="53">
        <f>F20</f>
        <v>0.0003912778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81.48474392686462</v>
      </c>
      <c r="C82">
        <f>C22+(2/0.017)*(C8*C51+C23*C50)</f>
        <v>59.10505804780387</v>
      </c>
      <c r="D82">
        <f>D22+(2/0.017)*(D8*D51+D23*D50)</f>
        <v>30.76194038824051</v>
      </c>
      <c r="E82">
        <f>E22+(2/0.017)*(E8*E51+E23*E50)</f>
        <v>-63.17765321581195</v>
      </c>
      <c r="F82">
        <f>F22+(2/0.017)*(F8*F51+F23*F50)</f>
        <v>-134.2064989590395</v>
      </c>
    </row>
    <row r="83" spans="1:6" ht="12.75">
      <c r="A83" t="s">
        <v>83</v>
      </c>
      <c r="B83">
        <f>B23+(3/0.017)*(B9*B51+B24*B50)</f>
        <v>2.8284722688988775</v>
      </c>
      <c r="C83">
        <f>C23+(3/0.017)*(C9*C51+C24*C50)</f>
        <v>0.8336864236249174</v>
      </c>
      <c r="D83">
        <f>D23+(3/0.017)*(D9*D51+D24*D50)</f>
        <v>-1.1152291310896518</v>
      </c>
      <c r="E83">
        <f>E23+(3/0.017)*(E9*E51+E24*E50)</f>
        <v>1.5663574174854353</v>
      </c>
      <c r="F83">
        <f>F23+(3/0.017)*(F9*F51+F24*F50)</f>
        <v>4.874521028121556</v>
      </c>
    </row>
    <row r="84" spans="1:6" ht="12.75">
      <c r="A84" t="s">
        <v>84</v>
      </c>
      <c r="B84">
        <f>B24+(4/0.017)*(B10*B51+B25*B50)</f>
        <v>2.775365432305035</v>
      </c>
      <c r="C84">
        <f>C24+(4/0.017)*(C10*C51+C25*C50)</f>
        <v>2.6478505685292957</v>
      </c>
      <c r="D84">
        <f>D24+(4/0.017)*(D10*D51+D25*D50)</f>
        <v>3.1877753286434825</v>
      </c>
      <c r="E84">
        <f>E24+(4/0.017)*(E10*E51+E25*E50)</f>
        <v>2.1331458515548416</v>
      </c>
      <c r="F84">
        <f>F24+(4/0.017)*(F10*F51+F25*F50)</f>
        <v>2.368743749936725</v>
      </c>
    </row>
    <row r="85" spans="1:6" ht="12.75">
      <c r="A85" t="s">
        <v>85</v>
      </c>
      <c r="B85">
        <f>B25+(5/0.017)*(B11*B51+B26*B50)</f>
        <v>0.7403897879895064</v>
      </c>
      <c r="C85">
        <f>C25+(5/0.017)*(C11*C51+C26*C50)</f>
        <v>1.4510537676858375</v>
      </c>
      <c r="D85">
        <f>D25+(5/0.017)*(D11*D51+D26*D50)</f>
        <v>0.24885205957825193</v>
      </c>
      <c r="E85">
        <f>E25+(5/0.017)*(E11*E51+E26*E50)</f>
        <v>1.019142987496219</v>
      </c>
      <c r="F85">
        <f>F25+(5/0.017)*(F11*F51+F26*F50)</f>
        <v>-1.326816644242768</v>
      </c>
    </row>
    <row r="86" spans="1:6" ht="12.75">
      <c r="A86" t="s">
        <v>86</v>
      </c>
      <c r="B86">
        <f>B26+(6/0.017)*(B12*B51+B27*B50)</f>
        <v>0.8262439668869539</v>
      </c>
      <c r="C86">
        <f>C26+(6/0.017)*(C12*C51+C27*C50)</f>
        <v>0.7230403050800506</v>
      </c>
      <c r="D86">
        <f>D26+(6/0.017)*(D12*D51+D27*D50)</f>
        <v>0.9719655926339881</v>
      </c>
      <c r="E86">
        <f>E26+(6/0.017)*(E12*E51+E27*E50)</f>
        <v>0.6269593745225428</v>
      </c>
      <c r="F86">
        <f>F26+(6/0.017)*(F12*F51+F27*F50)</f>
        <v>1.4410453422751126</v>
      </c>
    </row>
    <row r="87" spans="1:6" ht="12.75">
      <c r="A87" t="s">
        <v>87</v>
      </c>
      <c r="B87">
        <f>B27+(7/0.017)*(B13*B51+B28*B50)</f>
        <v>0.2848540682957878</v>
      </c>
      <c r="C87">
        <f>C27+(7/0.017)*(C13*C51+C28*C50)</f>
        <v>-0.2153673584486043</v>
      </c>
      <c r="D87">
        <f>D27+(7/0.017)*(D13*D51+D28*D50)</f>
        <v>-0.1801051116017907</v>
      </c>
      <c r="E87">
        <f>E27+(7/0.017)*(E13*E51+E28*E50)</f>
        <v>-0.02675806281452846</v>
      </c>
      <c r="F87">
        <f>F27+(7/0.017)*(F13*F51+F28*F50)</f>
        <v>0.2692767167519199</v>
      </c>
    </row>
    <row r="88" spans="1:6" ht="12.75">
      <c r="A88" t="s">
        <v>88</v>
      </c>
      <c r="B88">
        <f>B28+(8/0.017)*(B14*B51+B29*B50)</f>
        <v>0.0928745591206406</v>
      </c>
      <c r="C88">
        <f>C28+(8/0.017)*(C14*C51+C29*C50)</f>
        <v>0.23875260236270981</v>
      </c>
      <c r="D88">
        <f>D28+(8/0.017)*(D14*D51+D29*D50)</f>
        <v>0.2768725468518992</v>
      </c>
      <c r="E88">
        <f>E28+(8/0.017)*(E14*E51+E29*E50)</f>
        <v>0.006696213911093838</v>
      </c>
      <c r="F88">
        <f>F28+(8/0.017)*(F14*F51+F29*F50)</f>
        <v>0.06588084701351857</v>
      </c>
    </row>
    <row r="89" spans="1:6" ht="12.75">
      <c r="A89" t="s">
        <v>89</v>
      </c>
      <c r="B89">
        <f>B29+(9/0.017)*(B15*B51+B30*B50)</f>
        <v>0.1452376036975981</v>
      </c>
      <c r="C89">
        <f>C29+(9/0.017)*(C15*C51+C30*C50)</f>
        <v>0.14558480936255846</v>
      </c>
      <c r="D89">
        <f>D29+(9/0.017)*(D15*D51+D30*D50)</f>
        <v>0.05547131728175224</v>
      </c>
      <c r="E89">
        <f>E29+(9/0.017)*(E15*E51+E30*E50)</f>
        <v>0.021969750398737515</v>
      </c>
      <c r="F89">
        <f>F29+(9/0.017)*(F15*F51+F30*F50)</f>
        <v>0.061554220918574584</v>
      </c>
    </row>
    <row r="90" spans="1:6" ht="12.75">
      <c r="A90" t="s">
        <v>90</v>
      </c>
      <c r="B90">
        <f>B30+(10/0.017)*(B16*B51+B31*B50)</f>
        <v>0.11718071710657446</v>
      </c>
      <c r="C90">
        <f>C30+(10/0.017)*(C16*C51+C31*C50)</f>
        <v>0.06706433942826617</v>
      </c>
      <c r="D90">
        <f>D30+(10/0.017)*(D16*D51+D31*D50)</f>
        <v>0.10916560022957528</v>
      </c>
      <c r="E90">
        <f>E30+(10/0.017)*(E16*E51+E31*E50)</f>
        <v>0.047075390036940175</v>
      </c>
      <c r="F90">
        <f>F30+(10/0.017)*(F16*F51+F31*F50)</f>
        <v>0.3290873800514591</v>
      </c>
    </row>
    <row r="91" spans="1:6" ht="12.75">
      <c r="A91" t="s">
        <v>91</v>
      </c>
      <c r="B91">
        <f>B31+(11/0.017)*(B17*B51+B32*B50)</f>
        <v>0.008906523738575853</v>
      </c>
      <c r="C91">
        <f>C31+(11/0.017)*(C17*C51+C32*C50)</f>
        <v>0.028552024395549113</v>
      </c>
      <c r="D91">
        <f>D31+(11/0.017)*(D17*D51+D32*D50)</f>
        <v>0.00544853386811492</v>
      </c>
      <c r="E91">
        <f>E31+(11/0.017)*(E17*E51+E32*E50)</f>
        <v>-0.030995054054730263</v>
      </c>
      <c r="F91">
        <f>F31+(11/0.017)*(F17*F51+F32*F50)</f>
        <v>0.003228018234742551</v>
      </c>
    </row>
    <row r="92" spans="1:6" ht="12.75">
      <c r="A92" t="s">
        <v>92</v>
      </c>
      <c r="B92">
        <f>B32+(12/0.017)*(B18*B51+B33*B50)</f>
        <v>0.013213835777948976</v>
      </c>
      <c r="C92">
        <f>C32+(12/0.017)*(C18*C51+C33*C50)</f>
        <v>0.011739851709060502</v>
      </c>
      <c r="D92">
        <f>D32+(12/0.017)*(D18*D51+D33*D50)</f>
        <v>0.047502972995727394</v>
      </c>
      <c r="E92">
        <f>E32+(12/0.017)*(E18*E51+E33*E50)</f>
        <v>-0.008048996201213205</v>
      </c>
      <c r="F92">
        <f>F32+(12/0.017)*(F18*F51+F33*F50)</f>
        <v>0.008440834689281985</v>
      </c>
    </row>
    <row r="93" spans="1:6" ht="12.75">
      <c r="A93" t="s">
        <v>93</v>
      </c>
      <c r="B93">
        <f>B33+(13/0.017)*(B19*B51+B34*B50)</f>
        <v>0.10051126978548255</v>
      </c>
      <c r="C93">
        <f>C33+(13/0.017)*(C19*C51+C34*C50)</f>
        <v>0.07108003723160698</v>
      </c>
      <c r="D93">
        <f>D33+(13/0.017)*(D19*D51+D34*D50)</f>
        <v>0.0926855551369467</v>
      </c>
      <c r="E93">
        <f>E33+(13/0.017)*(E19*E51+E34*E50)</f>
        <v>0.08165830062202786</v>
      </c>
      <c r="F93">
        <f>F33+(13/0.017)*(F19*F51+F34*F50)</f>
        <v>0.057887200230401684</v>
      </c>
    </row>
    <row r="94" spans="1:6" ht="12.75">
      <c r="A94" t="s">
        <v>94</v>
      </c>
      <c r="B94">
        <f>B34+(14/0.017)*(B20*B51+B35*B50)</f>
        <v>-0.0053593148491708365</v>
      </c>
      <c r="C94">
        <f>C34+(14/0.017)*(C20*C51+C35*C50)</f>
        <v>-0.0014313344448063463</v>
      </c>
      <c r="D94">
        <f>D34+(14/0.017)*(D20*D51+D35*D50)</f>
        <v>0.007582308704236181</v>
      </c>
      <c r="E94">
        <f>E34+(14/0.017)*(E20*E51+E35*E50)</f>
        <v>0.01655567773003391</v>
      </c>
      <c r="F94">
        <f>F34+(14/0.017)*(F20*F51+F35*F50)</f>
        <v>-0.0033012828560541837</v>
      </c>
    </row>
    <row r="95" spans="1:6" ht="12.75">
      <c r="A95" t="s">
        <v>95</v>
      </c>
      <c r="B95" s="53">
        <f>B35</f>
        <v>0.002670705</v>
      </c>
      <c r="C95" s="53">
        <f>C35</f>
        <v>0.01185768</v>
      </c>
      <c r="D95" s="53">
        <f>D35</f>
        <v>0.003564143</v>
      </c>
      <c r="E95" s="53">
        <f>E35</f>
        <v>0.004405562</v>
      </c>
      <c r="F95" s="53">
        <f>F35</f>
        <v>0.003402346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68</v>
      </c>
      <c r="B103">
        <f>B63*10000/B62</f>
        <v>5.465459407232857</v>
      </c>
      <c r="C103">
        <f>C63*10000/C62</f>
        <v>4.623936715303228</v>
      </c>
      <c r="D103">
        <f>D63*10000/D62</f>
        <v>1.475468149260867</v>
      </c>
      <c r="E103">
        <f>E63*10000/E62</f>
        <v>2.3592954758489855</v>
      </c>
      <c r="F103">
        <f>F63*10000/F62</f>
        <v>-1.3545554709542647</v>
      </c>
      <c r="G103">
        <f>AVERAGE(C103:E103)</f>
        <v>2.8195667801376936</v>
      </c>
      <c r="H103">
        <f>STDEV(C103:E103)</f>
        <v>1.623915278887088</v>
      </c>
      <c r="I103">
        <f>(B103*B4+C103*C4+D103*D4+E103*E4+F103*F4)/SUM(B4:F4)</f>
        <v>2.645309076188017</v>
      </c>
      <c r="K103">
        <f>(LN(H103)+LN(H123))/2-LN(K114*K115^3)</f>
        <v>-3.47291998279712</v>
      </c>
    </row>
    <row r="104" spans="1:11" ht="12.75">
      <c r="A104" t="s">
        <v>69</v>
      </c>
      <c r="B104">
        <f>B64*10000/B62</f>
        <v>0.3566170586671882</v>
      </c>
      <c r="C104">
        <f>C64*10000/C62</f>
        <v>0.7231818689590581</v>
      </c>
      <c r="D104">
        <f>D64*10000/D62</f>
        <v>1.040053125278131</v>
      </c>
      <c r="E104">
        <f>E64*10000/E62</f>
        <v>0.6700005350029077</v>
      </c>
      <c r="F104">
        <f>F64*10000/F62</f>
        <v>-0.8834864731324241</v>
      </c>
      <c r="G104">
        <f>AVERAGE(C104:E104)</f>
        <v>0.8110785097466989</v>
      </c>
      <c r="H104">
        <f>STDEV(C104:E104)</f>
        <v>0.20007272300007423</v>
      </c>
      <c r="I104">
        <f>(B104*B4+C104*C4+D104*D4+E104*E4+F104*F4)/SUM(B4:F4)</f>
        <v>0.5197327519786265</v>
      </c>
      <c r="K104">
        <f>(LN(H104)+LN(H124))/2-LN(K114*K115^4)</f>
        <v>-4.411711097035585</v>
      </c>
    </row>
    <row r="105" spans="1:11" ht="12.75">
      <c r="A105" t="s">
        <v>70</v>
      </c>
      <c r="B105">
        <f>B65*10000/B62</f>
        <v>0.2455012178071157</v>
      </c>
      <c r="C105">
        <f>C65*10000/C62</f>
        <v>-1.0294303058739398</v>
      </c>
      <c r="D105">
        <f>D65*10000/D62</f>
        <v>-0.2648994296406631</v>
      </c>
      <c r="E105">
        <f>E65*10000/E62</f>
        <v>-0.8653428547115657</v>
      </c>
      <c r="F105">
        <f>F65*10000/F62</f>
        <v>-2.3049831550121267</v>
      </c>
      <c r="G105">
        <f>AVERAGE(C105:E105)</f>
        <v>-0.7198908634087228</v>
      </c>
      <c r="H105">
        <f>STDEV(C105:E105)</f>
        <v>0.40248487736681143</v>
      </c>
      <c r="I105">
        <f>(B105*B4+C105*C4+D105*D4+E105*E4+F105*F4)/SUM(B4:F4)</f>
        <v>-0.7918069336890315</v>
      </c>
      <c r="K105">
        <f>(LN(H105)+LN(H125))/2-LN(K114*K115^5)</f>
        <v>-3.3989526783692705</v>
      </c>
    </row>
    <row r="106" spans="1:11" ht="12.75">
      <c r="A106" t="s">
        <v>71</v>
      </c>
      <c r="B106">
        <f>B66*10000/B62</f>
        <v>-2.0286857316078293</v>
      </c>
      <c r="C106">
        <f>C66*10000/C62</f>
        <v>-4.161694057541891</v>
      </c>
      <c r="D106">
        <f>D66*10000/D62</f>
        <v>-3.2447831507294915</v>
      </c>
      <c r="E106">
        <f>E66*10000/E62</f>
        <v>-3.9809363537052627</v>
      </c>
      <c r="F106">
        <f>F66*10000/F62</f>
        <v>9.990948720218327</v>
      </c>
      <c r="G106">
        <f>AVERAGE(C106:E106)</f>
        <v>-3.7958045206588817</v>
      </c>
      <c r="H106">
        <f>STDEV(C106:E106)</f>
        <v>0.4856817368022147</v>
      </c>
      <c r="I106">
        <f>(B106*B4+C106*C4+D106*D4+E106*E4+F106*F4)/SUM(B4:F4)</f>
        <v>-1.7040323546242409</v>
      </c>
      <c r="K106">
        <f>(LN(H106)+LN(H126))/2-LN(K114*K115^6)</f>
        <v>-3.328545346791274</v>
      </c>
    </row>
    <row r="107" spans="1:11" ht="12.75">
      <c r="A107" t="s">
        <v>72</v>
      </c>
      <c r="B107">
        <f>B67*10000/B62</f>
        <v>0.05334862032011003</v>
      </c>
      <c r="C107">
        <f>C67*10000/C62</f>
        <v>0.3792320689294903</v>
      </c>
      <c r="D107">
        <f>D67*10000/D62</f>
        <v>0.46857428539618856</v>
      </c>
      <c r="E107">
        <f>E67*10000/E62</f>
        <v>-0.03266055338746128</v>
      </c>
      <c r="F107">
        <f>F67*10000/F62</f>
        <v>-0.23757047907658205</v>
      </c>
      <c r="G107">
        <f>AVERAGE(C107:E107)</f>
        <v>0.27171526697940585</v>
      </c>
      <c r="H107">
        <f>STDEV(C107:E107)</f>
        <v>0.2673555459099327</v>
      </c>
      <c r="I107">
        <f>(B107*B4+C107*C4+D107*D4+E107*E4+F107*F4)/SUM(B4:F4)</f>
        <v>0.17236281891733482</v>
      </c>
      <c r="K107">
        <f>(LN(H107)+LN(H127))/2-LN(K114*K115^7)</f>
        <v>-3.3227992677344513</v>
      </c>
    </row>
    <row r="108" spans="1:9" ht="12.75">
      <c r="A108" t="s">
        <v>73</v>
      </c>
      <c r="B108">
        <f>B68*10000/B62</f>
        <v>-0.041207531668779794</v>
      </c>
      <c r="C108">
        <f>C68*10000/C62</f>
        <v>0.10649084011545132</v>
      </c>
      <c r="D108">
        <f>D68*10000/D62</f>
        <v>0.09739616490348679</v>
      </c>
      <c r="E108">
        <f>E68*10000/E62</f>
        <v>0.1966266483732935</v>
      </c>
      <c r="F108">
        <f>F68*10000/F62</f>
        <v>-0.26171817374276674</v>
      </c>
      <c r="G108">
        <f>AVERAGE(C108:E108)</f>
        <v>0.13350455113074386</v>
      </c>
      <c r="H108">
        <f>STDEV(C108:E108)</f>
        <v>0.05485414888161335</v>
      </c>
      <c r="I108">
        <f>(B108*B4+C108*C4+D108*D4+E108*E4+F108*F4)/SUM(B4:F4)</f>
        <v>0.055638916875574096</v>
      </c>
    </row>
    <row r="109" spans="1:9" ht="12.75">
      <c r="A109" t="s">
        <v>74</v>
      </c>
      <c r="B109">
        <f>B69*10000/B62</f>
        <v>-0.0048342739697083284</v>
      </c>
      <c r="C109">
        <f>C69*10000/C62</f>
        <v>-0.13356679972265936</v>
      </c>
      <c r="D109">
        <f>D69*10000/D62</f>
        <v>-0.07200243297431773</v>
      </c>
      <c r="E109">
        <f>E69*10000/E62</f>
        <v>-0.03784042214723184</v>
      </c>
      <c r="F109">
        <f>F69*10000/F62</f>
        <v>0.0835002637990689</v>
      </c>
      <c r="G109">
        <f>AVERAGE(C109:E109)</f>
        <v>-0.0811365516147363</v>
      </c>
      <c r="H109">
        <f>STDEV(C109:E109)</f>
        <v>0.048512461630299285</v>
      </c>
      <c r="I109">
        <f>(B109*B4+C109*C4+D109*D4+E109*E4+F109*F4)/SUM(B4:F4)</f>
        <v>-0.048196030671092495</v>
      </c>
    </row>
    <row r="110" spans="1:11" ht="12.75">
      <c r="A110" t="s">
        <v>75</v>
      </c>
      <c r="B110">
        <f>B70*10000/B62</f>
        <v>0.09253327633685264</v>
      </c>
      <c r="C110">
        <f>C70*10000/C62</f>
        <v>0.4301574872757964</v>
      </c>
      <c r="D110">
        <f>D70*10000/D62</f>
        <v>0.5746092613147628</v>
      </c>
      <c r="E110">
        <f>E70*10000/E62</f>
        <v>0.4529201701565675</v>
      </c>
      <c r="F110">
        <f>F70*10000/F62</f>
        <v>-0.05621483177269279</v>
      </c>
      <c r="G110">
        <f>AVERAGE(C110:E110)</f>
        <v>0.4858956395823755</v>
      </c>
      <c r="H110">
        <f>STDEV(C110:E110)</f>
        <v>0.07766669133959858</v>
      </c>
      <c r="I110">
        <f>(B110*B4+C110*C4+D110*D4+E110*E4+F110*F4)/SUM(B4:F4)</f>
        <v>0.35691089351334215</v>
      </c>
      <c r="K110">
        <f>EXP(AVERAGE(K103:K107))</f>
        <v>0.027681646280614397</v>
      </c>
    </row>
    <row r="111" spans="1:9" ht="12.75">
      <c r="A111" t="s">
        <v>76</v>
      </c>
      <c r="B111">
        <f>B71*10000/B62</f>
        <v>-0.030939057136527632</v>
      </c>
      <c r="C111">
        <f>C71*10000/C62</f>
        <v>0.03834918684413088</v>
      </c>
      <c r="D111">
        <f>D71*10000/D62</f>
        <v>0.008880799715976984</v>
      </c>
      <c r="E111">
        <f>E71*10000/E62</f>
        <v>-0.02221508105433525</v>
      </c>
      <c r="F111">
        <f>F71*10000/F62</f>
        <v>-0.03744533994361539</v>
      </c>
      <c r="G111">
        <f>AVERAGE(C111:E111)</f>
        <v>0.008338301835257538</v>
      </c>
      <c r="H111">
        <f>STDEV(C111:E111)</f>
        <v>0.030285778254524554</v>
      </c>
      <c r="I111">
        <f>(B111*B4+C111*C4+D111*D4+E111*E4+F111*F4)/SUM(B4:F4)</f>
        <v>-0.00342662031822963</v>
      </c>
    </row>
    <row r="112" spans="1:9" ht="12.75">
      <c r="A112" t="s">
        <v>77</v>
      </c>
      <c r="B112">
        <f>B72*10000/B62</f>
        <v>-0.026333977118895055</v>
      </c>
      <c r="C112">
        <f>C72*10000/C62</f>
        <v>-0.020200555248657284</v>
      </c>
      <c r="D112">
        <f>D72*10000/D62</f>
        <v>-0.0337147295580036</v>
      </c>
      <c r="E112">
        <f>E72*10000/E62</f>
        <v>-0.03010550948760081</v>
      </c>
      <c r="F112">
        <f>F72*10000/F62</f>
        <v>-0.02607271173285203</v>
      </c>
      <c r="G112">
        <f>AVERAGE(C112:E112)</f>
        <v>-0.028006931431420565</v>
      </c>
      <c r="H112">
        <f>STDEV(C112:E112)</f>
        <v>0.006997231538920227</v>
      </c>
      <c r="I112">
        <f>(B112*B4+C112*C4+D112*D4+E112*E4+F112*F4)/SUM(B4:F4)</f>
        <v>-0.027507359989124413</v>
      </c>
    </row>
    <row r="113" spans="1:9" ht="12.75">
      <c r="A113" t="s">
        <v>78</v>
      </c>
      <c r="B113">
        <f>B73*10000/B62</f>
        <v>0.0024600141231677732</v>
      </c>
      <c r="C113">
        <f>C73*10000/C62</f>
        <v>-0.002352760855007794</v>
      </c>
      <c r="D113">
        <f>D73*10000/D62</f>
        <v>0.015407880439004734</v>
      </c>
      <c r="E113">
        <f>E73*10000/E62</f>
        <v>0.03663765568137723</v>
      </c>
      <c r="F113">
        <f>F73*10000/F62</f>
        <v>-0.01147911606575509</v>
      </c>
      <c r="G113">
        <f>AVERAGE(C113:E113)</f>
        <v>0.01656425842179139</v>
      </c>
      <c r="H113">
        <f>STDEV(C113:E113)</f>
        <v>0.01952091322017254</v>
      </c>
      <c r="I113">
        <f>(B113*B4+C113*C4+D113*D4+E113*E4+F113*F4)/SUM(B4:F4)</f>
        <v>0.01079180908283018</v>
      </c>
    </row>
    <row r="114" spans="1:11" ht="12.75">
      <c r="A114" t="s">
        <v>79</v>
      </c>
      <c r="B114">
        <f>B74*10000/B62</f>
        <v>-0.25738568895818775</v>
      </c>
      <c r="C114">
        <f>C74*10000/C62</f>
        <v>-0.24000019714474594</v>
      </c>
      <c r="D114">
        <f>D74*10000/D62</f>
        <v>-0.274656434349936</v>
      </c>
      <c r="E114">
        <f>E74*10000/E62</f>
        <v>-0.25501848323553583</v>
      </c>
      <c r="F114">
        <f>F74*10000/F62</f>
        <v>-0.18551269833780903</v>
      </c>
      <c r="G114">
        <f>AVERAGE(C114:E114)</f>
        <v>-0.2565583715767392</v>
      </c>
      <c r="H114">
        <f>STDEV(C114:E114)</f>
        <v>0.017379359492891478</v>
      </c>
      <c r="I114">
        <f>(B114*B4+C114*C4+D114*D4+E114*E4+F114*F4)/SUM(B4:F4)</f>
        <v>-0.2472111488969236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-0.0030896619776221313</v>
      </c>
      <c r="C115">
        <f>C75*10000/C62</f>
        <v>0.0010022011441336955</v>
      </c>
      <c r="D115">
        <f>D75*10000/D62</f>
        <v>0.004146198901369377</v>
      </c>
      <c r="E115">
        <f>E75*10000/E62</f>
        <v>0.0076389365911509926</v>
      </c>
      <c r="F115">
        <f>F75*10000/F62</f>
        <v>0.0003912784154402716</v>
      </c>
      <c r="G115">
        <f>AVERAGE(C115:E115)</f>
        <v>0.004262445545551355</v>
      </c>
      <c r="H115">
        <f>STDEV(C115:E115)</f>
        <v>0.0033198944727410606</v>
      </c>
      <c r="I115">
        <f>(B115*B4+C115*C4+D115*D4+E115*E4+F115*F4)/SUM(B4:F4)</f>
        <v>0.0026857034882690387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81.48487520365838</v>
      </c>
      <c r="C122">
        <f>C82*10000/C62</f>
        <v>59.10512552344595</v>
      </c>
      <c r="D122">
        <f>D82*10000/D62</f>
        <v>30.76184320572925</v>
      </c>
      <c r="E122">
        <f>E82*10000/E62</f>
        <v>-63.177666375393166</v>
      </c>
      <c r="F122">
        <f>F82*10000/F62</f>
        <v>-134.20671005224276</v>
      </c>
      <c r="G122">
        <f>AVERAGE(C122:E122)</f>
        <v>8.896434117927344</v>
      </c>
      <c r="H122">
        <f>STDEV(C122:E122)</f>
        <v>64.00658079116862</v>
      </c>
      <c r="I122">
        <f>(B122*B4+C122*C4+D122*D4+E122*E4+F122*F4)/SUM(B4:F4)</f>
        <v>0.3069091524843713</v>
      </c>
    </row>
    <row r="123" spans="1:9" ht="12.75">
      <c r="A123" t="s">
        <v>83</v>
      </c>
      <c r="B123">
        <f>B83*10000/B62</f>
        <v>2.828476825736793</v>
      </c>
      <c r="C123">
        <f>C83*10000/C62</f>
        <v>0.8336873753797854</v>
      </c>
      <c r="D123">
        <f>D83*10000/D62</f>
        <v>-1.1152256078799252</v>
      </c>
      <c r="E123">
        <f>E83*10000/E62</f>
        <v>1.5663577437496539</v>
      </c>
      <c r="F123">
        <f>F83*10000/F62</f>
        <v>4.874528695248456</v>
      </c>
      <c r="G123">
        <f>AVERAGE(C123:E123)</f>
        <v>0.42827317041650464</v>
      </c>
      <c r="H123">
        <f>STDEV(C123:E123)</f>
        <v>1.3859988550225208</v>
      </c>
      <c r="I123">
        <f>(B123*B4+C123*C4+D123*D4+E123*E4+F123*F4)/SUM(B4:F4)</f>
        <v>1.3669860814592487</v>
      </c>
    </row>
    <row r="124" spans="1:9" ht="12.75">
      <c r="A124" t="s">
        <v>84</v>
      </c>
      <c r="B124">
        <f>B84*10000/B62</f>
        <v>2.775369903584662</v>
      </c>
      <c r="C124">
        <f>C84*10000/C62</f>
        <v>2.6478535913740933</v>
      </c>
      <c r="D124">
        <f>D84*10000/D62</f>
        <v>3.1877652578869613</v>
      </c>
      <c r="E124">
        <f>E84*10000/E62</f>
        <v>2.1331462958781846</v>
      </c>
      <c r="F124">
        <f>F84*10000/F62</f>
        <v>2.368747475730258</v>
      </c>
      <c r="G124">
        <f>AVERAGE(C124:E124)</f>
        <v>2.6562550483797462</v>
      </c>
      <c r="H124">
        <f>STDEV(C124:E124)</f>
        <v>0.5273596752852673</v>
      </c>
      <c r="I124">
        <f>(B124*B4+C124*C4+D124*D4+E124*E4+F124*F4)/SUM(B4:F4)</f>
        <v>2.635135448592481</v>
      </c>
    </row>
    <row r="125" spans="1:9" ht="12.75">
      <c r="A125" t="s">
        <v>85</v>
      </c>
      <c r="B125">
        <f>B85*10000/B62</f>
        <v>0.7403909808017164</v>
      </c>
      <c r="C125">
        <f>C85*10000/C62</f>
        <v>1.451055424240926</v>
      </c>
      <c r="D125">
        <f>D85*10000/D62</f>
        <v>0.24885127340976654</v>
      </c>
      <c r="E125">
        <f>E85*10000/E62</f>
        <v>1.0191431997784777</v>
      </c>
      <c r="F125">
        <f>F85*10000/F62</f>
        <v>-1.326818731190701</v>
      </c>
      <c r="G125">
        <f>AVERAGE(C125:E125)</f>
        <v>0.9063499658097234</v>
      </c>
      <c r="H125">
        <f>STDEV(C125:E125)</f>
        <v>0.6089872250636832</v>
      </c>
      <c r="I125">
        <f>(B125*B4+C125*C4+D125*D4+E125*E4+F125*F4)/SUM(B4:F4)</f>
        <v>0.5849108323375286</v>
      </c>
    </row>
    <row r="126" spans="1:9" ht="12.75">
      <c r="A126" t="s">
        <v>86</v>
      </c>
      <c r="B126">
        <f>B86*10000/B62</f>
        <v>0.8262452980153787</v>
      </c>
      <c r="C126">
        <f>C86*10000/C62</f>
        <v>0.7230411305188614</v>
      </c>
      <c r="D126">
        <f>D86*10000/D62</f>
        <v>0.9719625220195874</v>
      </c>
      <c r="E126">
        <f>E86*10000/E62</f>
        <v>0.6269595051149658</v>
      </c>
      <c r="F126">
        <f>F86*10000/F62</f>
        <v>1.4410476088931954</v>
      </c>
      <c r="G126">
        <f>AVERAGE(C126:E126)</f>
        <v>0.7739877192178048</v>
      </c>
      <c r="H126">
        <f>STDEV(C126:E126)</f>
        <v>0.17805458880176964</v>
      </c>
      <c r="I126">
        <f>(B126*B4+C126*C4+D126*D4+E126*E4+F126*F4)/SUM(B4:F4)</f>
        <v>0.8703978240617979</v>
      </c>
    </row>
    <row r="127" spans="1:9" ht="12.75">
      <c r="A127" t="s">
        <v>87</v>
      </c>
      <c r="B127">
        <f>B87*10000/B62</f>
        <v>0.2848545272127208</v>
      </c>
      <c r="C127">
        <f>C87*10000/C62</f>
        <v>-0.21536760431674612</v>
      </c>
      <c r="D127">
        <f>D87*10000/D62</f>
        <v>-0.18010454261729833</v>
      </c>
      <c r="E127">
        <f>E87*10000/E62</f>
        <v>-0.026758068388095742</v>
      </c>
      <c r="F127">
        <f>F87*10000/F62</f>
        <v>0.26927714029686844</v>
      </c>
      <c r="G127">
        <f>AVERAGE(C127:E127)</f>
        <v>-0.14074340510738007</v>
      </c>
      <c r="H127">
        <f>STDEV(C127:E127)</f>
        <v>0.10027643601744748</v>
      </c>
      <c r="I127">
        <f>(B127*B4+C127*C4+D127*D4+E127*E4+F127*F4)/SUM(B4:F4)</f>
        <v>-0.024714511839445005</v>
      </c>
    </row>
    <row r="128" spans="1:9" ht="12.75">
      <c r="A128" t="s">
        <v>88</v>
      </c>
      <c r="B128">
        <f>B88*10000/B62</f>
        <v>0.09287470874710753</v>
      </c>
      <c r="C128">
        <f>C88*10000/C62</f>
        <v>0.23875287492796354</v>
      </c>
      <c r="D128">
        <f>D88*10000/D62</f>
        <v>0.2768716721616468</v>
      </c>
      <c r="E128">
        <f>E88*10000/E62</f>
        <v>0.006696215305880861</v>
      </c>
      <c r="F128">
        <f>F88*10000/F62</f>
        <v>0.06588095063740516</v>
      </c>
      <c r="G128">
        <f>AVERAGE(C128:E128)</f>
        <v>0.17410692079849707</v>
      </c>
      <c r="H128">
        <f>STDEV(C128:E128)</f>
        <v>0.14622933669680405</v>
      </c>
      <c r="I128">
        <f>(B128*B4+C128*C4+D128*D4+E128*E4+F128*F4)/SUM(B4:F4)</f>
        <v>0.1479715918326878</v>
      </c>
    </row>
    <row r="129" spans="1:9" ht="12.75">
      <c r="A129" t="s">
        <v>89</v>
      </c>
      <c r="B129">
        <f>B89*10000/B62</f>
        <v>0.1452378376840602</v>
      </c>
      <c r="C129">
        <f>C89*10000/C62</f>
        <v>0.14558497556539815</v>
      </c>
      <c r="D129">
        <f>D89*10000/D62</f>
        <v>0.055471142037868126</v>
      </c>
      <c r="E129">
        <f>E89*10000/E62</f>
        <v>0.021969754974923872</v>
      </c>
      <c r="F129">
        <f>F89*10000/F62</f>
        <v>0.06155431773711742</v>
      </c>
      <c r="G129">
        <f>AVERAGE(C129:E129)</f>
        <v>0.07434195752606339</v>
      </c>
      <c r="H129">
        <f>STDEV(C129:E129)</f>
        <v>0.06393169361357509</v>
      </c>
      <c r="I129">
        <f>(B129*B4+C129*C4+D129*D4+E129*E4+F129*F4)/SUM(B4:F4)</f>
        <v>0.08287172284388897</v>
      </c>
    </row>
    <row r="130" spans="1:9" ht="12.75">
      <c r="A130" t="s">
        <v>90</v>
      </c>
      <c r="B130">
        <f>B90*10000/B62</f>
        <v>0.11718090589171495</v>
      </c>
      <c r="C130">
        <f>C90*10000/C62</f>
        <v>0.06706441599039999</v>
      </c>
      <c r="D130">
        <f>D90*10000/D62</f>
        <v>0.10916525535577865</v>
      </c>
      <c r="E130">
        <f>E90*10000/E62</f>
        <v>0.047075399842502544</v>
      </c>
      <c r="F130">
        <f>F90*10000/F62</f>
        <v>0.32908789767251134</v>
      </c>
      <c r="G130">
        <f>AVERAGE(C130:E130)</f>
        <v>0.07443502372956039</v>
      </c>
      <c r="H130">
        <f>STDEV(C130:E130)</f>
        <v>0.03169435175624052</v>
      </c>
      <c r="I130">
        <f>(B130*B4+C130*C4+D130*D4+E130*E4+F130*F4)/SUM(B4:F4)</f>
        <v>0.11452983564274938</v>
      </c>
    </row>
    <row r="131" spans="1:9" ht="12.75">
      <c r="A131" t="s">
        <v>91</v>
      </c>
      <c r="B131">
        <f>B91*10000/B62</f>
        <v>0.00890653808751804</v>
      </c>
      <c r="C131">
        <f>C91*10000/C62</f>
        <v>0.02855205699117193</v>
      </c>
      <c r="D131">
        <f>D91*10000/D62</f>
        <v>0.0054485166552149114</v>
      </c>
      <c r="E131">
        <f>E91*10000/E62</f>
        <v>-0.030995060510841096</v>
      </c>
      <c r="F131">
        <f>F91*10000/F62</f>
        <v>0.003228023312087647</v>
      </c>
      <c r="G131">
        <f>AVERAGE(C131:E131)</f>
        <v>0.001001837711848581</v>
      </c>
      <c r="H131">
        <f>STDEV(C131:E131)</f>
        <v>0.03002156751268444</v>
      </c>
      <c r="I131">
        <f>(B131*B4+C131*C4+D131*D4+E131*E4+F131*F4)/SUM(B4:F4)</f>
        <v>0.002440687452250049</v>
      </c>
    </row>
    <row r="132" spans="1:9" ht="12.75">
      <c r="A132" t="s">
        <v>92</v>
      </c>
      <c r="B132">
        <f>B92*10000/B62</f>
        <v>0.013213857066228357</v>
      </c>
      <c r="C132">
        <f>C92*10000/C62</f>
        <v>0.01173986511153498</v>
      </c>
      <c r="D132">
        <f>D92*10000/D62</f>
        <v>0.04750282292527833</v>
      </c>
      <c r="E132">
        <f>E92*10000/E62</f>
        <v>-0.008048997877777842</v>
      </c>
      <c r="F132">
        <f>F92*10000/F62</f>
        <v>0.008440847965858355</v>
      </c>
      <c r="G132">
        <f>AVERAGE(C132:E132)</f>
        <v>0.017064563386345155</v>
      </c>
      <c r="H132">
        <f>STDEV(C132:E132)</f>
        <v>0.028156091835019312</v>
      </c>
      <c r="I132">
        <f>(B132*B4+C132*C4+D132*D4+E132*E4+F132*F4)/SUM(B4:F4)</f>
        <v>0.015359687256938828</v>
      </c>
    </row>
    <row r="133" spans="1:9" ht="12.75">
      <c r="A133" t="s">
        <v>93</v>
      </c>
      <c r="B133">
        <f>B93*10000/B62</f>
        <v>0.1005114317151469</v>
      </c>
      <c r="C133">
        <f>C93*10000/C62</f>
        <v>0.07108011837815026</v>
      </c>
      <c r="D133">
        <f>D93*10000/D62</f>
        <v>0.0926852623265813</v>
      </c>
      <c r="E133">
        <f>E93*10000/E62</f>
        <v>0.08165831763103318</v>
      </c>
      <c r="F133">
        <f>F93*10000/F62</f>
        <v>0.057887291281093115</v>
      </c>
      <c r="G133">
        <f>AVERAGE(C133:E133)</f>
        <v>0.08180789944525492</v>
      </c>
      <c r="H133">
        <f>STDEV(C133:E133)</f>
        <v>0.010803348661293146</v>
      </c>
      <c r="I133">
        <f>(B133*B4+C133*C4+D133*D4+E133*E4+F133*F4)/SUM(B4:F4)</f>
        <v>0.08131880702179113</v>
      </c>
    </row>
    <row r="134" spans="1:9" ht="12.75">
      <c r="A134" t="s">
        <v>94</v>
      </c>
      <c r="B134">
        <f>B94*10000/B62</f>
        <v>-0.005359323483347446</v>
      </c>
      <c r="C134">
        <f>C94*10000/C62</f>
        <v>-0.0014313360788494195</v>
      </c>
      <c r="D134">
        <f>D94*10000/D62</f>
        <v>0.007582284750357078</v>
      </c>
      <c r="E134">
        <f>E94*10000/E62</f>
        <v>0.016555681178496692</v>
      </c>
      <c r="F134">
        <f>F94*10000/F62</f>
        <v>-0.003301288048637094</v>
      </c>
      <c r="G134">
        <f>AVERAGE(C134:E134)</f>
        <v>0.007568876616668117</v>
      </c>
      <c r="H134">
        <f>STDEV(C134:E134)</f>
        <v>0.00899351612482868</v>
      </c>
      <c r="I134">
        <f>(B134*B4+C134*C4+D134*D4+E134*E4+F134*F4)/SUM(B4:F4)</f>
        <v>0.0042547547961473055</v>
      </c>
    </row>
    <row r="135" spans="1:9" ht="12.75">
      <c r="A135" t="s">
        <v>95</v>
      </c>
      <c r="B135">
        <f>B95*10000/B62</f>
        <v>0.002670709302665414</v>
      </c>
      <c r="C135">
        <f>C95*10000/C62</f>
        <v>0.011857693536989861</v>
      </c>
      <c r="D135">
        <f>D95*10000/D62</f>
        <v>0.0035641317402302047</v>
      </c>
      <c r="E135">
        <f>E95*10000/E62</f>
        <v>0.004405562917655975</v>
      </c>
      <c r="F135">
        <f>F95*10000/F62</f>
        <v>0.00340235135154498</v>
      </c>
      <c r="G135">
        <f>AVERAGE(C135:E135)</f>
        <v>0.006609129398292013</v>
      </c>
      <c r="H135">
        <f>STDEV(C135:E135)</f>
        <v>0.004564818807477997</v>
      </c>
      <c r="I135">
        <f>(B135*B4+C135*C4+D135*D4+E135*E4+F135*F4)/SUM(B4:F4)</f>
        <v>0.005613977163885446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etodesco</cp:lastModifiedBy>
  <cp:lastPrinted>2005-05-19T08:50:11Z</cp:lastPrinted>
  <dcterms:created xsi:type="dcterms:W3CDTF">2005-05-19T08:50:11Z</dcterms:created>
  <dcterms:modified xsi:type="dcterms:W3CDTF">2005-05-20T14:56:59Z</dcterms:modified>
  <cp:category/>
  <cp:version/>
  <cp:contentType/>
  <cp:contentStatus/>
</cp:coreProperties>
</file>