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<sst xmlns="http://schemas.openxmlformats.org/spreadsheetml/2006/main" count="206" uniqueCount="99">
  <si>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Mon 30/05/2005       14:30:37</t>
  </si>
  <si>
    <t>LISSNER</t>
  </si>
  <si>
    <t>HCMQAP581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</si>
  <si>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</si>
  <si>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</si>
  <si>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</si>
  <si>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</si>
  <si>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</si>
  <si>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</si>
  <si>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</si>
  <si>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</si>
  <si>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</si>
  <si>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</si>
  <si>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</si>
  <si>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</si>
  <si>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</si>
  <si>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</si>
  <si>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</si>
  <si>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</si>
  <si>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</si>
  <si>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</si>
  <si>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</si>
  <si>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</si>
  <si>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</si>
  <si>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</si>
  <si>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</si>
  <si>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</si>
  <si>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</si>
  <si>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</si>
  <si>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</si>
  <si>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</si>
  <si>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</si>
  <si>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</si>
  <si>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</si>
  <si>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</si>
  <si>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</si>
  <si>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</si>
  <si>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</si>
  <si>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</si>
  <si>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</si>
  <si>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</si>
  <si>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</si>
  <si>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</si>
  <si>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</si>
  <si>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</si>
  <si>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</si>
  <si>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</si>
  <si>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</si>
  <si>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</si>
  <si>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55.460658*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</si>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</sst>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3" fillId="0" borderId="18" xfId="0" applyNumberFormat="1" applyFont="1" applyBorder="1" applyAlignment="1">
      <alignment horizontal="left"/>
    </xf>
    <xf numFmtId="172" fontId="2" fillId="2" borderId="5" xfId="0" applyNumberFormat="1" applyFont="1" applyFill="1" applyBorder="1" applyAlignment="1">
      <alignment horizontal="left"/>
    </xf>
    <xf numFmtId="172" fontId="2" fillId="2" borderId="6" xfId="0" applyNumberFormat="1" applyFont="1" applyFill="1" applyBorder="1" applyAlignment="1">
      <alignment horizontal="left"/>
    </xf>
    <xf numFmtId="172" fontId="2" fillId="2" borderId="14" xfId="0" applyNumberFormat="1" applyFont="1" applyFill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4826472"/>
        <c:axId val="785065"/>
      </c:lineChart>
      <c:catAx>
        <c:axId val="448264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5065"/>
        <c:crosses val="autoZero"/>
        <c:auto val="1"/>
        <c:lblOffset val="100"/>
        <c:noMultiLvlLbl val="0"/>
      </c:catAx>
      <c:valAx>
        <c:axId val="785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82647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-0.002273</v>
      </c>
      <c r="C4" s="11">
        <v>-0.003784</v>
      </c>
      <c r="D4" s="11">
        <v>-0.003788</v>
      </c>
      <c r="E4" s="11">
        <v>-0.003783</v>
      </c>
      <c r="F4" s="23">
        <v>-0.002097</v>
      </c>
      <c r="G4" s="33">
        <v>-0.011792</v>
      </c>
    </row>
    <row r="5" spans="1:7" ht="12.75" thickBot="1">
      <c r="A5" s="43" t="s">
        <v>13</v>
      </c>
      <c r="B5" s="44">
        <v>5.595245</v>
      </c>
      <c r="C5" s="45">
        <v>3.686305</v>
      </c>
      <c r="D5" s="45">
        <v>-0.247617</v>
      </c>
      <c r="E5" s="45">
        <v>-3.133317</v>
      </c>
      <c r="F5" s="46">
        <v>-6.564235</v>
      </c>
      <c r="G5" s="47">
        <v>5.797918</v>
      </c>
    </row>
    <row r="6" spans="1:7" ht="12.75" thickTop="1">
      <c r="A6" s="6" t="s">
        <v>14</v>
      </c>
      <c r="B6" s="38">
        <v>-108.8323</v>
      </c>
      <c r="C6" s="39">
        <v>90.00348</v>
      </c>
      <c r="D6" s="39">
        <v>-26.9012</v>
      </c>
      <c r="E6" s="39">
        <v>69.01393</v>
      </c>
      <c r="F6" s="40">
        <v>-120.3986</v>
      </c>
      <c r="G6" s="41">
        <v>-0.001497118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3.181426</v>
      </c>
      <c r="C8" s="12">
        <v>0.04025758</v>
      </c>
      <c r="D8" s="12">
        <v>1.116553</v>
      </c>
      <c r="E8" s="12">
        <v>1.238052</v>
      </c>
      <c r="F8" s="24">
        <v>-1.38819</v>
      </c>
      <c r="G8" s="34">
        <v>0.8512683</v>
      </c>
    </row>
    <row r="9" spans="1:7" ht="12">
      <c r="A9" s="19" t="s">
        <v>17</v>
      </c>
      <c r="B9" s="28">
        <v>-0.8794696</v>
      </c>
      <c r="C9" s="12">
        <v>-0.02154424</v>
      </c>
      <c r="D9" s="12">
        <v>0.5400716</v>
      </c>
      <c r="E9" s="12">
        <v>0.1849986</v>
      </c>
      <c r="F9" s="24">
        <v>-1.781263</v>
      </c>
      <c r="G9" s="34">
        <v>-0.1951389</v>
      </c>
    </row>
    <row r="10" spans="1:7" ht="12">
      <c r="A10" s="19" t="s">
        <v>18</v>
      </c>
      <c r="B10" s="28">
        <v>0.032007</v>
      </c>
      <c r="C10" s="12">
        <v>-0.5990184</v>
      </c>
      <c r="D10" s="12">
        <v>-0.150506</v>
      </c>
      <c r="E10" s="12">
        <v>0.02947891</v>
      </c>
      <c r="F10" s="24">
        <v>-1.597227</v>
      </c>
      <c r="G10" s="34">
        <v>-0.3816768</v>
      </c>
    </row>
    <row r="11" spans="1:7" ht="12">
      <c r="A11" s="20" t="s">
        <v>19</v>
      </c>
      <c r="B11" s="49">
        <v>-0.7731261</v>
      </c>
      <c r="C11" s="50">
        <v>-1.641009</v>
      </c>
      <c r="D11" s="50">
        <v>-2.708398</v>
      </c>
      <c r="E11" s="50">
        <v>-2.057977</v>
      </c>
      <c r="F11" s="51">
        <v>11.28715</v>
      </c>
      <c r="G11" s="48">
        <v>-0.1491911</v>
      </c>
    </row>
    <row r="12" spans="1:7" ht="12">
      <c r="A12" s="19" t="s">
        <v>20</v>
      </c>
      <c r="B12" s="28">
        <v>0.3453606</v>
      </c>
      <c r="C12" s="12">
        <v>-0.1011656</v>
      </c>
      <c r="D12" s="12">
        <v>-0.05625413</v>
      </c>
      <c r="E12" s="12">
        <v>-0.02853626</v>
      </c>
      <c r="F12" s="24">
        <v>-0.08060019</v>
      </c>
      <c r="G12" s="34">
        <v>-0.005592275</v>
      </c>
    </row>
    <row r="13" spans="1:7" ht="12">
      <c r="A13" s="19" t="s">
        <v>21</v>
      </c>
      <c r="B13" s="28">
        <v>-0.009425093</v>
      </c>
      <c r="C13" s="12">
        <v>-0.03795642</v>
      </c>
      <c r="D13" s="12">
        <v>0.05977694</v>
      </c>
      <c r="E13" s="12">
        <v>0.06275669</v>
      </c>
      <c r="F13" s="24">
        <v>-0.1265033</v>
      </c>
      <c r="G13" s="34">
        <v>0.002147193</v>
      </c>
    </row>
    <row r="14" spans="1:7" ht="12">
      <c r="A14" s="19" t="s">
        <v>22</v>
      </c>
      <c r="B14" s="28">
        <v>0.07294742</v>
      </c>
      <c r="C14" s="12">
        <v>-0.03950438</v>
      </c>
      <c r="D14" s="12">
        <v>0.002609531</v>
      </c>
      <c r="E14" s="12">
        <v>0.03944686</v>
      </c>
      <c r="F14" s="24">
        <v>-0.004796637</v>
      </c>
      <c r="G14" s="34">
        <v>0.01051701</v>
      </c>
    </row>
    <row r="15" spans="1:7" ht="12">
      <c r="A15" s="20" t="s">
        <v>23</v>
      </c>
      <c r="B15" s="30">
        <v>0.01989969</v>
      </c>
      <c r="C15" s="14">
        <v>0.2997222</v>
      </c>
      <c r="D15" s="14">
        <v>0.4201228</v>
      </c>
      <c r="E15" s="14">
        <v>0.2402025</v>
      </c>
      <c r="F15" s="26">
        <v>-0.03084155</v>
      </c>
      <c r="G15" s="36">
        <v>0.2298888</v>
      </c>
    </row>
    <row r="16" spans="1:7" ht="12">
      <c r="A16" s="19" t="s">
        <v>24</v>
      </c>
      <c r="B16" s="28">
        <v>0.009669768</v>
      </c>
      <c r="C16" s="12">
        <v>-0.04902521</v>
      </c>
      <c r="D16" s="12">
        <v>0.003498778</v>
      </c>
      <c r="E16" s="12">
        <v>-0.007414792</v>
      </c>
      <c r="F16" s="24">
        <v>-0.03143578</v>
      </c>
      <c r="G16" s="34">
        <v>-0.01553319</v>
      </c>
    </row>
    <row r="17" spans="1:7" ht="12">
      <c r="A17" s="19" t="s">
        <v>25</v>
      </c>
      <c r="B17" s="28">
        <v>-0.01437506</v>
      </c>
      <c r="C17" s="12">
        <v>-0.02403618</v>
      </c>
      <c r="D17" s="12">
        <v>-0.01400817</v>
      </c>
      <c r="E17" s="12">
        <v>-0.004887574</v>
      </c>
      <c r="F17" s="24">
        <v>-0.02792438</v>
      </c>
      <c r="G17" s="34">
        <v>-0.01613249</v>
      </c>
    </row>
    <row r="18" spans="1:7" ht="12">
      <c r="A18" s="19" t="s">
        <v>26</v>
      </c>
      <c r="B18" s="28">
        <v>0.05128887</v>
      </c>
      <c r="C18" s="12">
        <v>0.007690675</v>
      </c>
      <c r="D18" s="12">
        <v>0.02775423</v>
      </c>
      <c r="E18" s="12">
        <v>0.01008489</v>
      </c>
      <c r="F18" s="24">
        <v>0.02605665</v>
      </c>
      <c r="G18" s="34">
        <v>0.02185812</v>
      </c>
    </row>
    <row r="19" spans="1:7" ht="12">
      <c r="A19" s="20" t="s">
        <v>27</v>
      </c>
      <c r="B19" s="30">
        <v>-0.2477055</v>
      </c>
      <c r="C19" s="14">
        <v>-0.2476248</v>
      </c>
      <c r="D19" s="14">
        <v>-0.2525071</v>
      </c>
      <c r="E19" s="14">
        <v>-0.2323826</v>
      </c>
      <c r="F19" s="26">
        <v>-0.1917328</v>
      </c>
      <c r="G19" s="36">
        <v>-0.2376928</v>
      </c>
    </row>
    <row r="20" spans="1:7" ht="12.75" thickBot="1">
      <c r="A20" s="43" t="s">
        <v>28</v>
      </c>
      <c r="B20" s="44">
        <v>-0.01028812</v>
      </c>
      <c r="C20" s="45">
        <v>-0.00482669</v>
      </c>
      <c r="D20" s="45">
        <v>-0.004985568</v>
      </c>
      <c r="E20" s="45">
        <v>-0.003378993</v>
      </c>
      <c r="F20" s="46">
        <v>-0.003111956</v>
      </c>
      <c r="G20" s="47">
        <v>-0.005077439</v>
      </c>
    </row>
    <row r="21" spans="1:7" ht="12.75" thickTop="1">
      <c r="A21" s="6" t="s">
        <v>29</v>
      </c>
      <c r="B21" s="38">
        <v>-90.65673</v>
      </c>
      <c r="C21" s="39">
        <v>60.56427</v>
      </c>
      <c r="D21" s="39">
        <v>18.61832</v>
      </c>
      <c r="E21" s="39">
        <v>19.52379</v>
      </c>
      <c r="F21" s="40">
        <v>-79.85723</v>
      </c>
      <c r="G21" s="42">
        <v>0.005709113</v>
      </c>
    </row>
    <row r="22" spans="1:7" ht="12">
      <c r="A22" s="19" t="s">
        <v>30</v>
      </c>
      <c r="B22" s="28">
        <v>111.9096</v>
      </c>
      <c r="C22" s="12">
        <v>73.72744</v>
      </c>
      <c r="D22" s="12">
        <v>-4.952337</v>
      </c>
      <c r="E22" s="12">
        <v>-62.66717</v>
      </c>
      <c r="F22" s="24">
        <v>-131.2922</v>
      </c>
      <c r="G22" s="35">
        <v>0</v>
      </c>
    </row>
    <row r="23" spans="1:7" ht="12">
      <c r="A23" s="19" t="s">
        <v>31</v>
      </c>
      <c r="B23" s="28">
        <v>0.361816</v>
      </c>
      <c r="C23" s="12">
        <v>0.4837188</v>
      </c>
      <c r="D23" s="12">
        <v>-0.6508328</v>
      </c>
      <c r="E23" s="12">
        <v>0.1773718</v>
      </c>
      <c r="F23" s="24">
        <v>6.876201</v>
      </c>
      <c r="G23" s="34">
        <v>0.9714276</v>
      </c>
    </row>
    <row r="24" spans="1:7" ht="12">
      <c r="A24" s="19" t="s">
        <v>32</v>
      </c>
      <c r="B24" s="28">
        <v>0.8006969</v>
      </c>
      <c r="C24" s="12">
        <v>2.424785</v>
      </c>
      <c r="D24" s="12">
        <v>2.437876</v>
      </c>
      <c r="E24" s="12">
        <v>1.30759</v>
      </c>
      <c r="F24" s="24">
        <v>3.785038</v>
      </c>
      <c r="G24" s="34">
        <v>2.105799</v>
      </c>
    </row>
    <row r="25" spans="1:7" ht="12">
      <c r="A25" s="19" t="s">
        <v>33</v>
      </c>
      <c r="B25" s="28">
        <v>-0.01682529</v>
      </c>
      <c r="C25" s="12">
        <v>-0.03163473</v>
      </c>
      <c r="D25" s="12">
        <v>-0.6221835</v>
      </c>
      <c r="E25" s="12">
        <v>-0.3794615</v>
      </c>
      <c r="F25" s="24">
        <v>-1.78913</v>
      </c>
      <c r="G25" s="34">
        <v>-0.4897648</v>
      </c>
    </row>
    <row r="26" spans="1:7" ht="12">
      <c r="A26" s="20" t="s">
        <v>34</v>
      </c>
      <c r="B26" s="30">
        <v>1.094772</v>
      </c>
      <c r="C26" s="14">
        <v>0.3280944</v>
      </c>
      <c r="D26" s="14">
        <v>0.2041091</v>
      </c>
      <c r="E26" s="14">
        <v>-0.0357739</v>
      </c>
      <c r="F26" s="26">
        <v>0.5414978</v>
      </c>
      <c r="G26" s="36">
        <v>0.3499578</v>
      </c>
    </row>
    <row r="27" spans="1:7" ht="12">
      <c r="A27" s="19" t="s">
        <v>35</v>
      </c>
      <c r="B27" s="28">
        <v>0.11382</v>
      </c>
      <c r="C27" s="12">
        <v>-0.2531611</v>
      </c>
      <c r="D27" s="12">
        <v>0.03663085</v>
      </c>
      <c r="E27" s="12">
        <v>-0.2019464</v>
      </c>
      <c r="F27" s="24">
        <v>0.6416361</v>
      </c>
      <c r="G27" s="34">
        <v>0.001322422</v>
      </c>
    </row>
    <row r="28" spans="1:7" ht="12">
      <c r="A28" s="19" t="s">
        <v>36</v>
      </c>
      <c r="B28" s="28">
        <v>0.2103403</v>
      </c>
      <c r="C28" s="12">
        <v>0.1303157</v>
      </c>
      <c r="D28" s="12">
        <v>0.1980629</v>
      </c>
      <c r="E28" s="12">
        <v>0.3284056</v>
      </c>
      <c r="F28" s="24">
        <v>0.2744147</v>
      </c>
      <c r="G28" s="34">
        <v>0.2250734</v>
      </c>
    </row>
    <row r="29" spans="1:7" ht="12">
      <c r="A29" s="19" t="s">
        <v>37</v>
      </c>
      <c r="B29" s="28">
        <v>-0.04739056</v>
      </c>
      <c r="C29" s="12">
        <v>0.01825033</v>
      </c>
      <c r="D29" s="12">
        <v>0.001762808</v>
      </c>
      <c r="E29" s="12">
        <v>0.04282285</v>
      </c>
      <c r="F29" s="24">
        <v>0.02258312</v>
      </c>
      <c r="G29" s="34">
        <v>0.01128</v>
      </c>
    </row>
    <row r="30" spans="1:7" ht="12">
      <c r="A30" s="20" t="s">
        <v>38</v>
      </c>
      <c r="B30" s="30">
        <v>0.1055535</v>
      </c>
      <c r="C30" s="14">
        <v>0.1136093</v>
      </c>
      <c r="D30" s="14">
        <v>-0.04074226</v>
      </c>
      <c r="E30" s="14">
        <v>-0.0786869</v>
      </c>
      <c r="F30" s="26">
        <v>0.1781438</v>
      </c>
      <c r="G30" s="36">
        <v>0.03758713</v>
      </c>
    </row>
    <row r="31" spans="1:7" ht="12">
      <c r="A31" s="19" t="s">
        <v>39</v>
      </c>
      <c r="B31" s="28">
        <v>0.01143701</v>
      </c>
      <c r="C31" s="12">
        <v>-0.02818931</v>
      </c>
      <c r="D31" s="12">
        <v>-0.004335202</v>
      </c>
      <c r="E31" s="12">
        <v>-0.01350333</v>
      </c>
      <c r="F31" s="24">
        <v>0.02111384</v>
      </c>
      <c r="G31" s="34">
        <v>-0.006607141</v>
      </c>
    </row>
    <row r="32" spans="1:7" ht="12">
      <c r="A32" s="19" t="s">
        <v>40</v>
      </c>
      <c r="B32" s="28">
        <v>0.04923643</v>
      </c>
      <c r="C32" s="12">
        <v>0.01842604</v>
      </c>
      <c r="D32" s="12">
        <v>0.03631302</v>
      </c>
      <c r="E32" s="12">
        <v>0.06038314</v>
      </c>
      <c r="F32" s="24">
        <v>0.02014415</v>
      </c>
      <c r="G32" s="34">
        <v>0.03751285</v>
      </c>
    </row>
    <row r="33" spans="1:7" ht="12">
      <c r="A33" s="19" t="s">
        <v>41</v>
      </c>
      <c r="B33" s="28">
        <v>0.1136793</v>
      </c>
      <c r="C33" s="12">
        <v>0.06124497</v>
      </c>
      <c r="D33" s="12">
        <v>0.09350466</v>
      </c>
      <c r="E33" s="12">
        <v>0.08560447</v>
      </c>
      <c r="F33" s="24">
        <v>0.08594564</v>
      </c>
      <c r="G33" s="34">
        <v>0.08574689</v>
      </c>
    </row>
    <row r="34" spans="1:7" ht="12">
      <c r="A34" s="20" t="s">
        <v>42</v>
      </c>
      <c r="B34" s="30">
        <v>-0.003360002</v>
      </c>
      <c r="C34" s="14">
        <v>0.001760459</v>
      </c>
      <c r="D34" s="14">
        <v>0.004872244</v>
      </c>
      <c r="E34" s="14">
        <v>0.01461841</v>
      </c>
      <c r="F34" s="26">
        <v>-0.01459374</v>
      </c>
      <c r="G34" s="36">
        <v>0.00270625</v>
      </c>
    </row>
    <row r="35" spans="1:7" ht="12.75" thickBot="1">
      <c r="A35" s="21" t="s">
        <v>43</v>
      </c>
      <c r="B35" s="31">
        <v>-0.003334065</v>
      </c>
      <c r="C35" s="15">
        <v>0.0002210353</v>
      </c>
      <c r="D35" s="15">
        <v>-0.002478896</v>
      </c>
      <c r="E35" s="15">
        <v>7.568714E-05</v>
      </c>
      <c r="F35" s="27">
        <v>0.00444236</v>
      </c>
      <c r="G35" s="37">
        <v>-0.0004147759</v>
      </c>
    </row>
    <row r="36" spans="1:7" ht="12">
      <c r="A36" s="4" t="s">
        <v>44</v>
      </c>
      <c r="B36" s="3">
        <v>23.47717</v>
      </c>
      <c r="C36" s="3">
        <v>23.48023</v>
      </c>
      <c r="D36" s="3">
        <v>23.49243</v>
      </c>
      <c r="E36" s="3">
        <v>23.49548</v>
      </c>
      <c r="F36" s="3">
        <v>23.51074</v>
      </c>
      <c r="G36" s="3"/>
    </row>
    <row r="37" spans="1:6" ht="12">
      <c r="A37" s="4" t="s">
        <v>45</v>
      </c>
      <c r="B37" s="2">
        <v>0.4191081</v>
      </c>
      <c r="C37" s="2">
        <v>0.3926595</v>
      </c>
      <c r="D37" s="2">
        <v>0.3774007</v>
      </c>
      <c r="E37" s="2">
        <v>0.3667196</v>
      </c>
      <c r="F37" s="2">
        <v>0.3580729</v>
      </c>
    </row>
    <row r="38" spans="1:7" ht="12">
      <c r="A38" s="4" t="s">
        <v>54</v>
      </c>
      <c r="B38" s="2">
        <v>0.0001867162</v>
      </c>
      <c r="C38" s="2">
        <v>-0.0001537567</v>
      </c>
      <c r="D38" s="2">
        <v>4.57477E-05</v>
      </c>
      <c r="E38" s="2">
        <v>-0.0001171111</v>
      </c>
      <c r="F38" s="2">
        <v>0.0002028603</v>
      </c>
      <c r="G38" s="2">
        <v>0.0002113089</v>
      </c>
    </row>
    <row r="39" spans="1:7" ht="12.75" thickBot="1">
      <c r="A39" s="4" t="s">
        <v>55</v>
      </c>
      <c r="B39" s="2">
        <v>0.0001520269</v>
      </c>
      <c r="C39" s="2">
        <v>-0.0001018257</v>
      </c>
      <c r="D39" s="2">
        <v>-3.162849E-05</v>
      </c>
      <c r="E39" s="2">
        <v>-3.392434E-05</v>
      </c>
      <c r="F39" s="2">
        <v>0.0001384207</v>
      </c>
      <c r="G39" s="2">
        <v>0.0006995386</v>
      </c>
    </row>
    <row r="40" spans="2:7" ht="12.75" thickBot="1">
      <c r="B40" s="7" t="s">
        <v>46</v>
      </c>
      <c r="C40" s="17">
        <v>-0.003785</v>
      </c>
      <c r="D40" s="16" t="s">
        <v>47</v>
      </c>
      <c r="E40" s="17">
        <v>3.115453</v>
      </c>
      <c r="F40" s="16" t="s">
        <v>48</v>
      </c>
      <c r="G40" s="52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0.002273</v>
      </c>
      <c r="C4">
        <v>0.003784</v>
      </c>
      <c r="D4">
        <v>0.003788</v>
      </c>
      <c r="E4">
        <v>0.003783</v>
      </c>
      <c r="F4">
        <v>0.002097</v>
      </c>
      <c r="G4">
        <v>0.011792</v>
      </c>
    </row>
    <row r="5" spans="1:7" ht="12.75">
      <c r="A5" t="s">
        <v>13</v>
      </c>
      <c r="B5">
        <v>5.595245</v>
      </c>
      <c r="C5">
        <v>3.686305</v>
      </c>
      <c r="D5">
        <v>-0.247617</v>
      </c>
      <c r="E5">
        <v>-3.133317</v>
      </c>
      <c r="F5">
        <v>-6.564235</v>
      </c>
      <c r="G5">
        <v>5.797918</v>
      </c>
    </row>
    <row r="6" spans="1:7" ht="12.75">
      <c r="A6" t="s">
        <v>14</v>
      </c>
      <c r="B6" s="53">
        <v>-108.8323</v>
      </c>
      <c r="C6" s="53">
        <v>90.00348</v>
      </c>
      <c r="D6" s="53">
        <v>-26.9012</v>
      </c>
      <c r="E6" s="53">
        <v>69.01393</v>
      </c>
      <c r="F6" s="53">
        <v>-120.3986</v>
      </c>
      <c r="G6" s="53">
        <v>-0.001497118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3.181426</v>
      </c>
      <c r="C8" s="53">
        <v>0.04025758</v>
      </c>
      <c r="D8" s="53">
        <v>1.116553</v>
      </c>
      <c r="E8" s="53">
        <v>1.238052</v>
      </c>
      <c r="F8" s="53">
        <v>-1.38819</v>
      </c>
      <c r="G8" s="53">
        <v>0.8512683</v>
      </c>
    </row>
    <row r="9" spans="1:7" ht="12.75">
      <c r="A9" t="s">
        <v>17</v>
      </c>
      <c r="B9" s="53">
        <v>-0.8794696</v>
      </c>
      <c r="C9" s="53">
        <v>-0.02154424</v>
      </c>
      <c r="D9" s="53">
        <v>0.5400716</v>
      </c>
      <c r="E9" s="53">
        <v>0.1849986</v>
      </c>
      <c r="F9" s="53">
        <v>-1.781263</v>
      </c>
      <c r="G9" s="53">
        <v>-0.1951389</v>
      </c>
    </row>
    <row r="10" spans="1:7" ht="12.75">
      <c r="A10" t="s">
        <v>18</v>
      </c>
      <c r="B10" s="53">
        <v>0.032007</v>
      </c>
      <c r="C10" s="53">
        <v>-0.5990184</v>
      </c>
      <c r="D10" s="53">
        <v>-0.150506</v>
      </c>
      <c r="E10" s="53">
        <v>0.02947891</v>
      </c>
      <c r="F10" s="53">
        <v>-1.597227</v>
      </c>
      <c r="G10" s="53">
        <v>-0.3816768</v>
      </c>
    </row>
    <row r="11" spans="1:7" ht="12.75">
      <c r="A11" t="s">
        <v>19</v>
      </c>
      <c r="B11" s="53">
        <v>-0.7731261</v>
      </c>
      <c r="C11" s="53">
        <v>-1.641009</v>
      </c>
      <c r="D11" s="53">
        <v>-2.708398</v>
      </c>
      <c r="E11" s="53">
        <v>-2.057977</v>
      </c>
      <c r="F11" s="53">
        <v>11.28715</v>
      </c>
      <c r="G11" s="53">
        <v>-0.1491911</v>
      </c>
    </row>
    <row r="12" spans="1:7" ht="12.75">
      <c r="A12" t="s">
        <v>20</v>
      </c>
      <c r="B12" s="53">
        <v>0.3453606</v>
      </c>
      <c r="C12" s="53">
        <v>-0.1011656</v>
      </c>
      <c r="D12" s="53">
        <v>-0.05625413</v>
      </c>
      <c r="E12" s="53">
        <v>-0.02853626</v>
      </c>
      <c r="F12" s="53">
        <v>-0.08060019</v>
      </c>
      <c r="G12" s="53">
        <v>-0.005592275</v>
      </c>
    </row>
    <row r="13" spans="1:7" ht="12.75">
      <c r="A13" t="s">
        <v>21</v>
      </c>
      <c r="B13" s="53">
        <v>-0.009425093</v>
      </c>
      <c r="C13" s="53">
        <v>-0.03795642</v>
      </c>
      <c r="D13" s="53">
        <v>0.05977694</v>
      </c>
      <c r="E13" s="53">
        <v>0.06275669</v>
      </c>
      <c r="F13" s="53">
        <v>-0.1265033</v>
      </c>
      <c r="G13" s="53">
        <v>0.002147193</v>
      </c>
    </row>
    <row r="14" spans="1:7" ht="12.75">
      <c r="A14" t="s">
        <v>22</v>
      </c>
      <c r="B14" s="53">
        <v>0.07294742</v>
      </c>
      <c r="C14" s="53">
        <v>-0.03950438</v>
      </c>
      <c r="D14" s="53">
        <v>0.002609531</v>
      </c>
      <c r="E14" s="53">
        <v>0.03944686</v>
      </c>
      <c r="F14" s="53">
        <v>-0.004796637</v>
      </c>
      <c r="G14" s="53">
        <v>0.01051701</v>
      </c>
    </row>
    <row r="15" spans="1:7" ht="12.75">
      <c r="A15" t="s">
        <v>23</v>
      </c>
      <c r="B15" s="53">
        <v>0.01989969</v>
      </c>
      <c r="C15" s="53">
        <v>0.2997222</v>
      </c>
      <c r="D15" s="53">
        <v>0.4201228</v>
      </c>
      <c r="E15" s="53">
        <v>0.2402025</v>
      </c>
      <c r="F15" s="53">
        <v>-0.03084155</v>
      </c>
      <c r="G15" s="53">
        <v>0.2298888</v>
      </c>
    </row>
    <row r="16" spans="1:7" ht="12.75">
      <c r="A16" t="s">
        <v>24</v>
      </c>
      <c r="B16" s="53">
        <v>0.009669768</v>
      </c>
      <c r="C16" s="53">
        <v>-0.04902521</v>
      </c>
      <c r="D16" s="53">
        <v>0.003498778</v>
      </c>
      <c r="E16" s="53">
        <v>-0.007414792</v>
      </c>
      <c r="F16" s="53">
        <v>-0.03143578</v>
      </c>
      <c r="G16" s="53">
        <v>-0.01553319</v>
      </c>
    </row>
    <row r="17" spans="1:7" ht="12.75">
      <c r="A17" t="s">
        <v>25</v>
      </c>
      <c r="B17" s="53">
        <v>-0.01437506</v>
      </c>
      <c r="C17" s="53">
        <v>-0.02403618</v>
      </c>
      <c r="D17" s="53">
        <v>-0.01400817</v>
      </c>
      <c r="E17" s="53">
        <v>-0.004887574</v>
      </c>
      <c r="F17" s="53">
        <v>-0.02792438</v>
      </c>
      <c r="G17" s="53">
        <v>-0.01613249</v>
      </c>
    </row>
    <row r="18" spans="1:7" ht="12.75">
      <c r="A18" t="s">
        <v>26</v>
      </c>
      <c r="B18" s="53">
        <v>0.05128887</v>
      </c>
      <c r="C18" s="53">
        <v>0.007690675</v>
      </c>
      <c r="D18" s="53">
        <v>0.02775423</v>
      </c>
      <c r="E18" s="53">
        <v>0.01008489</v>
      </c>
      <c r="F18" s="53">
        <v>0.02605665</v>
      </c>
      <c r="G18" s="53">
        <v>0.02185812</v>
      </c>
    </row>
    <row r="19" spans="1:7" ht="12.75">
      <c r="A19" t="s">
        <v>27</v>
      </c>
      <c r="B19" s="53">
        <v>-0.2477055</v>
      </c>
      <c r="C19" s="53">
        <v>-0.2476248</v>
      </c>
      <c r="D19" s="53">
        <v>-0.2525071</v>
      </c>
      <c r="E19" s="53">
        <v>-0.2323826</v>
      </c>
      <c r="F19" s="53">
        <v>-0.1917328</v>
      </c>
      <c r="G19" s="53">
        <v>-0.2376928</v>
      </c>
    </row>
    <row r="20" spans="1:7" ht="12.75">
      <c r="A20" t="s">
        <v>28</v>
      </c>
      <c r="B20" s="53">
        <v>-0.01028812</v>
      </c>
      <c r="C20" s="53">
        <v>-0.00482669</v>
      </c>
      <c r="D20" s="53">
        <v>-0.004985568</v>
      </c>
      <c r="E20" s="53">
        <v>-0.003378993</v>
      </c>
      <c r="F20" s="53">
        <v>-0.003111956</v>
      </c>
      <c r="G20" s="53">
        <v>-0.005077439</v>
      </c>
    </row>
    <row r="21" spans="1:7" ht="12.75">
      <c r="A21" t="s">
        <v>29</v>
      </c>
      <c r="B21" s="53">
        <v>-90.65673</v>
      </c>
      <c r="C21" s="53">
        <v>60.56427</v>
      </c>
      <c r="D21" s="53">
        <v>18.61832</v>
      </c>
      <c r="E21" s="53">
        <v>19.52379</v>
      </c>
      <c r="F21" s="53">
        <v>-79.85723</v>
      </c>
      <c r="G21" s="53">
        <v>0.005709113</v>
      </c>
    </row>
    <row r="22" spans="1:7" ht="12.75">
      <c r="A22" t="s">
        <v>30</v>
      </c>
      <c r="B22" s="53">
        <v>111.9096</v>
      </c>
      <c r="C22" s="53">
        <v>73.72744</v>
      </c>
      <c r="D22" s="53">
        <v>-4.952337</v>
      </c>
      <c r="E22" s="53">
        <v>-62.66717</v>
      </c>
      <c r="F22" s="53">
        <v>-131.2922</v>
      </c>
      <c r="G22" s="53">
        <v>0</v>
      </c>
    </row>
    <row r="23" spans="1:7" ht="12.75">
      <c r="A23" t="s">
        <v>31</v>
      </c>
      <c r="B23" s="53">
        <v>0.361816</v>
      </c>
      <c r="C23" s="53">
        <v>0.4837188</v>
      </c>
      <c r="D23" s="53">
        <v>-0.6508328</v>
      </c>
      <c r="E23" s="53">
        <v>0.1773718</v>
      </c>
      <c r="F23" s="53">
        <v>6.876201</v>
      </c>
      <c r="G23" s="53">
        <v>0.9714276</v>
      </c>
    </row>
    <row r="24" spans="1:7" ht="12.75">
      <c r="A24" t="s">
        <v>32</v>
      </c>
      <c r="B24" s="53">
        <v>0.8006969</v>
      </c>
      <c r="C24" s="53">
        <v>2.424785</v>
      </c>
      <c r="D24" s="53">
        <v>2.437876</v>
      </c>
      <c r="E24" s="53">
        <v>1.30759</v>
      </c>
      <c r="F24" s="53">
        <v>3.785038</v>
      </c>
      <c r="G24" s="53">
        <v>2.105799</v>
      </c>
    </row>
    <row r="25" spans="1:7" ht="12.75">
      <c r="A25" t="s">
        <v>33</v>
      </c>
      <c r="B25" s="53">
        <v>-0.01682529</v>
      </c>
      <c r="C25" s="53">
        <v>-0.03163473</v>
      </c>
      <c r="D25" s="53">
        <v>-0.6221835</v>
      </c>
      <c r="E25" s="53">
        <v>-0.3794615</v>
      </c>
      <c r="F25" s="53">
        <v>-1.78913</v>
      </c>
      <c r="G25" s="53">
        <v>-0.4897648</v>
      </c>
    </row>
    <row r="26" spans="1:7" ht="12.75">
      <c r="A26" t="s">
        <v>34</v>
      </c>
      <c r="B26" s="53">
        <v>1.094772</v>
      </c>
      <c r="C26" s="53">
        <v>0.3280944</v>
      </c>
      <c r="D26" s="53">
        <v>0.2041091</v>
      </c>
      <c r="E26" s="53">
        <v>-0.0357739</v>
      </c>
      <c r="F26" s="53">
        <v>0.5414978</v>
      </c>
      <c r="G26" s="53">
        <v>0.3499578</v>
      </c>
    </row>
    <row r="27" spans="1:7" ht="12.75">
      <c r="A27" t="s">
        <v>35</v>
      </c>
      <c r="B27" s="53">
        <v>0.11382</v>
      </c>
      <c r="C27" s="53">
        <v>-0.2531611</v>
      </c>
      <c r="D27" s="53">
        <v>0.03663085</v>
      </c>
      <c r="E27" s="53">
        <v>-0.2019464</v>
      </c>
      <c r="F27" s="53">
        <v>0.6416361</v>
      </c>
      <c r="G27" s="53">
        <v>0.001322422</v>
      </c>
    </row>
    <row r="28" spans="1:7" ht="12.75">
      <c r="A28" t="s">
        <v>36</v>
      </c>
      <c r="B28" s="53">
        <v>0.2103403</v>
      </c>
      <c r="C28" s="53">
        <v>0.1303157</v>
      </c>
      <c r="D28" s="53">
        <v>0.1980629</v>
      </c>
      <c r="E28" s="53">
        <v>0.3284056</v>
      </c>
      <c r="F28" s="53">
        <v>0.2744147</v>
      </c>
      <c r="G28" s="53">
        <v>0.2250734</v>
      </c>
    </row>
    <row r="29" spans="1:7" ht="12.75">
      <c r="A29" t="s">
        <v>37</v>
      </c>
      <c r="B29" s="53">
        <v>-0.04739056</v>
      </c>
      <c r="C29" s="53">
        <v>0.01825033</v>
      </c>
      <c r="D29" s="53">
        <v>0.001762808</v>
      </c>
      <c r="E29" s="53">
        <v>0.04282285</v>
      </c>
      <c r="F29" s="53">
        <v>0.02258312</v>
      </c>
      <c r="G29" s="53">
        <v>0.01128</v>
      </c>
    </row>
    <row r="30" spans="1:7" ht="12.75">
      <c r="A30" t="s">
        <v>38</v>
      </c>
      <c r="B30" s="53">
        <v>0.1055535</v>
      </c>
      <c r="C30" s="53">
        <v>0.1136093</v>
      </c>
      <c r="D30" s="53">
        <v>-0.04074226</v>
      </c>
      <c r="E30" s="53">
        <v>-0.0786869</v>
      </c>
      <c r="F30" s="53">
        <v>0.1781438</v>
      </c>
      <c r="G30" s="53">
        <v>0.03758713</v>
      </c>
    </row>
    <row r="31" spans="1:7" ht="12.75">
      <c r="A31" t="s">
        <v>39</v>
      </c>
      <c r="B31" s="53">
        <v>0.01143701</v>
      </c>
      <c r="C31" s="53">
        <v>-0.02818931</v>
      </c>
      <c r="D31" s="53">
        <v>-0.004335202</v>
      </c>
      <c r="E31" s="53">
        <v>-0.01350333</v>
      </c>
      <c r="F31" s="53">
        <v>0.02111384</v>
      </c>
      <c r="G31" s="53">
        <v>-0.006607141</v>
      </c>
    </row>
    <row r="32" spans="1:7" ht="12.75">
      <c r="A32" t="s">
        <v>40</v>
      </c>
      <c r="B32" s="53">
        <v>0.04923643</v>
      </c>
      <c r="C32" s="53">
        <v>0.01842604</v>
      </c>
      <c r="D32" s="53">
        <v>0.03631302</v>
      </c>
      <c r="E32" s="53">
        <v>0.06038314</v>
      </c>
      <c r="F32" s="53">
        <v>0.02014415</v>
      </c>
      <c r="G32" s="53">
        <v>0.03751285</v>
      </c>
    </row>
    <row r="33" spans="1:7" ht="12.75">
      <c r="A33" t="s">
        <v>41</v>
      </c>
      <c r="B33" s="53">
        <v>0.1136793</v>
      </c>
      <c r="C33" s="53">
        <v>0.06124497</v>
      </c>
      <c r="D33" s="53">
        <v>0.09350466</v>
      </c>
      <c r="E33" s="53">
        <v>0.08560447</v>
      </c>
      <c r="F33" s="53">
        <v>0.08594564</v>
      </c>
      <c r="G33" s="53">
        <v>0.08574689</v>
      </c>
    </row>
    <row r="34" spans="1:7" ht="12.75">
      <c r="A34" t="s">
        <v>42</v>
      </c>
      <c r="B34" s="53">
        <v>-0.003360002</v>
      </c>
      <c r="C34" s="53">
        <v>0.001760459</v>
      </c>
      <c r="D34" s="53">
        <v>0.004872244</v>
      </c>
      <c r="E34" s="53">
        <v>0.01461841</v>
      </c>
      <c r="F34" s="53">
        <v>-0.01459374</v>
      </c>
      <c r="G34" s="53">
        <v>0.00270625</v>
      </c>
    </row>
    <row r="35" spans="1:7" ht="12.75">
      <c r="A35" t="s">
        <v>43</v>
      </c>
      <c r="B35" s="53">
        <v>-0.003334065</v>
      </c>
      <c r="C35" s="53">
        <v>0.0002210353</v>
      </c>
      <c r="D35" s="53">
        <v>-0.002478896</v>
      </c>
      <c r="E35" s="53">
        <v>7.568714E-05</v>
      </c>
      <c r="F35" s="53">
        <v>0.00444236</v>
      </c>
      <c r="G35" s="53">
        <v>-0.0004147759</v>
      </c>
    </row>
    <row r="36" spans="1:6" ht="12.75">
      <c r="A36" t="s">
        <v>44</v>
      </c>
      <c r="B36" s="53">
        <v>23.47717</v>
      </c>
      <c r="C36" s="53">
        <v>23.48023</v>
      </c>
      <c r="D36" s="53">
        <v>23.49243</v>
      </c>
      <c r="E36" s="53">
        <v>23.49548</v>
      </c>
      <c r="F36" s="53">
        <v>23.51074</v>
      </c>
    </row>
    <row r="37" spans="1:6" ht="12.75">
      <c r="A37" t="s">
        <v>45</v>
      </c>
      <c r="B37" s="53">
        <v>0.4191081</v>
      </c>
      <c r="C37" s="53">
        <v>0.3926595</v>
      </c>
      <c r="D37" s="53">
        <v>0.3774007</v>
      </c>
      <c r="E37" s="53">
        <v>0.3667196</v>
      </c>
      <c r="F37" s="53">
        <v>0.3580729</v>
      </c>
    </row>
    <row r="38" spans="1:7" ht="12.75">
      <c r="A38" t="s">
        <v>56</v>
      </c>
      <c r="B38" s="53">
        <v>0.0001867162</v>
      </c>
      <c r="C38" s="53">
        <v>-0.0001537567</v>
      </c>
      <c r="D38" s="53">
        <v>4.57477E-05</v>
      </c>
      <c r="E38" s="53">
        <v>-0.0001171111</v>
      </c>
      <c r="F38" s="53">
        <v>0.0002028603</v>
      </c>
      <c r="G38" s="53">
        <v>0.0002113089</v>
      </c>
    </row>
    <row r="39" spans="1:7" ht="12.75">
      <c r="A39" t="s">
        <v>57</v>
      </c>
      <c r="B39" s="53">
        <v>0.0001520269</v>
      </c>
      <c r="C39" s="53">
        <v>-0.0001018257</v>
      </c>
      <c r="D39" s="53">
        <v>-3.162849E-05</v>
      </c>
      <c r="E39" s="53">
        <v>-3.392434E-05</v>
      </c>
      <c r="F39" s="53">
        <v>0.0001384207</v>
      </c>
      <c r="G39" s="53">
        <v>0.0006995386</v>
      </c>
    </row>
    <row r="40" spans="2:7" ht="12.75">
      <c r="B40" t="s">
        <v>46</v>
      </c>
      <c r="C40">
        <v>-0.003785</v>
      </c>
      <c r="D40" t="s">
        <v>47</v>
      </c>
      <c r="E40">
        <v>3.115453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59</v>
      </c>
      <c r="B50">
        <f>-0.017/(B7*B7+B22*B22)*(B21*B22+B6*B7)</f>
        <v>0.000186716237035832</v>
      </c>
      <c r="C50">
        <f>-0.017/(C7*C7+C22*C22)*(C21*C22+C6*C7)</f>
        <v>-0.00015375665045434437</v>
      </c>
      <c r="D50">
        <f>-0.017/(D7*D7+D22*D22)*(D21*D22+D6*D7)</f>
        <v>4.5747703493234486E-05</v>
      </c>
      <c r="E50">
        <f>-0.017/(E7*E7+E22*E22)*(E21*E22+E6*E7)</f>
        <v>-0.00011711108673023588</v>
      </c>
      <c r="F50">
        <f>-0.017/(F7*F7+F22*F22)*(F21*F22+F6*F7)</f>
        <v>0.00020286026433417542</v>
      </c>
      <c r="G50">
        <f>(B50*B$4+C50*C$4+D50*D$4+E50*E$4+F50*F$4)/SUM(B$4:F$4)</f>
        <v>-1.1129567543003281E-07</v>
      </c>
    </row>
    <row r="51" spans="1:7" ht="12.75">
      <c r="A51" t="s">
        <v>60</v>
      </c>
      <c r="B51">
        <f>-0.017/(B7*B7+B22*B22)*(B21*B7-B6*B22)</f>
        <v>0.0001520269070599815</v>
      </c>
      <c r="C51">
        <f>-0.017/(C7*C7+C22*C22)*(C21*C7-C6*C22)</f>
        <v>-0.00010182565057790265</v>
      </c>
      <c r="D51">
        <f>-0.017/(D7*D7+D22*D22)*(D21*D7-D6*D22)</f>
        <v>-3.1628488195532546E-05</v>
      </c>
      <c r="E51">
        <f>-0.017/(E7*E7+E22*E22)*(E21*E7-E6*E22)</f>
        <v>-3.392434503810085E-05</v>
      </c>
      <c r="F51">
        <f>-0.017/(F7*F7+F22*F22)*(F21*F7-F6*F22)</f>
        <v>0.00013842068803970157</v>
      </c>
      <c r="G51">
        <f>(B51*B$4+C51*C$4+D51*D$4+E51*E$4+F51*F$4)/SUM(B$4:F$4)</f>
        <v>1.508788690617245E-07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10000.063413896909</v>
      </c>
      <c r="C62">
        <f>C7+(2/0.017)*(C8*C50-C23*C51)</f>
        <v>10000.005066483629</v>
      </c>
      <c r="D62">
        <f>D7+(2/0.017)*(D8*D50-D23*D51)</f>
        <v>10000.003587632711</v>
      </c>
      <c r="E62">
        <f>E7+(2/0.017)*(E8*E50-E23*E51)</f>
        <v>9999.983650306705</v>
      </c>
      <c r="F62">
        <f>F7+(2/0.017)*(F8*F50-F23*F51)</f>
        <v>9999.854892110134</v>
      </c>
    </row>
    <row r="63" spans="1:6" ht="12.75">
      <c r="A63" t="s">
        <v>68</v>
      </c>
      <c r="B63">
        <f>B8+(3/0.017)*(B9*B50-B24*B51)</f>
        <v>3.1309662245590135</v>
      </c>
      <c r="C63">
        <f>C8+(3/0.017)*(C9*C50-C24*C51)</f>
        <v>0.08441367652626897</v>
      </c>
      <c r="D63">
        <f>D8+(3/0.017)*(D9*D50-D24*D51)</f>
        <v>1.1345200648900156</v>
      </c>
      <c r="E63">
        <f>E8+(3/0.017)*(E9*E50-E24*E51)</f>
        <v>1.2420567789244936</v>
      </c>
      <c r="F63">
        <f>F8+(3/0.017)*(F9*F50-F24*F51)</f>
        <v>-1.544415008337371</v>
      </c>
    </row>
    <row r="64" spans="1:6" ht="12.75">
      <c r="A64" t="s">
        <v>69</v>
      </c>
      <c r="B64">
        <f>B9+(4/0.017)*(B10*B50-B25*B51)</f>
        <v>-0.8774615709652016</v>
      </c>
      <c r="C64">
        <f>C9+(4/0.017)*(C10*C50-C25*C51)</f>
        <v>-0.0006308668749613333</v>
      </c>
      <c r="D64">
        <f>D9+(4/0.017)*(D10*D50-D25*D51)</f>
        <v>0.5338212406241981</v>
      </c>
      <c r="E64">
        <f>E9+(4/0.017)*(E10*E50-E25*E51)</f>
        <v>0.18115735528461221</v>
      </c>
      <c r="F64">
        <f>F9+(4/0.017)*(F10*F50-F25*F51)</f>
        <v>-1.799230361371579</v>
      </c>
    </row>
    <row r="65" spans="1:6" ht="12.75">
      <c r="A65" t="s">
        <v>70</v>
      </c>
      <c r="B65">
        <f>B10+(5/0.017)*(B11*B50-B26*B51)</f>
        <v>-0.0594018227182525</v>
      </c>
      <c r="C65">
        <f>C10+(5/0.017)*(C11*C50-C26*C51)</f>
        <v>-0.5149817903128235</v>
      </c>
      <c r="D65">
        <f>D10+(5/0.017)*(D11*D50-D26*D51)</f>
        <v>-0.1850493312899172</v>
      </c>
      <c r="E65">
        <f>E10+(5/0.017)*(E11*E50-E26*E51)</f>
        <v>0.10000782670849181</v>
      </c>
      <c r="F65">
        <f>F10+(5/0.017)*(F11*F50-F26*F51)</f>
        <v>-0.9458270780789695</v>
      </c>
    </row>
    <row r="66" spans="1:6" ht="12.75">
      <c r="A66" t="s">
        <v>71</v>
      </c>
      <c r="B66">
        <f>B11+(6/0.017)*(B12*B50-B27*B51)</f>
        <v>-0.7564740779679282</v>
      </c>
      <c r="C66">
        <f>C11+(6/0.017)*(C12*C50-C27*C51)</f>
        <v>-1.64461726232164</v>
      </c>
      <c r="D66">
        <f>D11+(6/0.017)*(D12*D50-D27*D51)</f>
        <v>-2.7088973831244796</v>
      </c>
      <c r="E66">
        <f>E11+(6/0.017)*(E12*E50-E27*E51)</f>
        <v>-2.059215465976348</v>
      </c>
      <c r="F66">
        <f>F11+(6/0.017)*(F12*F50-F27*F51)</f>
        <v>11.250032487194625</v>
      </c>
    </row>
    <row r="67" spans="1:6" ht="12.75">
      <c r="A67" t="s">
        <v>72</v>
      </c>
      <c r="B67">
        <f>B12+(7/0.017)*(B13*B50-B28*B51)</f>
        <v>0.3314688104726947</v>
      </c>
      <c r="C67">
        <f>C12+(7/0.017)*(C13*C50-C28*C51)</f>
        <v>-0.09329861585010756</v>
      </c>
      <c r="D67">
        <f>D12+(7/0.017)*(D13*D50-D28*D51)</f>
        <v>-0.052548623249980546</v>
      </c>
      <c r="E67">
        <f>E12+(7/0.017)*(E13*E50-E28*E51)</f>
        <v>-0.026975078526502116</v>
      </c>
      <c r="F67">
        <f>F12+(7/0.017)*(F13*F50-F28*F51)</f>
        <v>-0.10680784595385157</v>
      </c>
    </row>
    <row r="68" spans="1:6" ht="12.75">
      <c r="A68" t="s">
        <v>73</v>
      </c>
      <c r="B68">
        <f>B13+(8/0.017)*(B14*B50-B29*B51)</f>
        <v>0.00037495783506487877</v>
      </c>
      <c r="C68">
        <f>C13+(8/0.017)*(C14*C50-C29*C51)</f>
        <v>-0.034223519824664934</v>
      </c>
      <c r="D68">
        <f>D13+(8/0.017)*(D14*D50-D29*D51)</f>
        <v>0.05985935647174748</v>
      </c>
      <c r="E68">
        <f>E13+(8/0.017)*(E14*E50-E29*E51)</f>
        <v>0.06126637117469147</v>
      </c>
      <c r="F68">
        <f>F13+(8/0.017)*(F14*F50-F29*F51)</f>
        <v>-0.12843224967445566</v>
      </c>
    </row>
    <row r="69" spans="1:6" ht="12.75">
      <c r="A69" t="s">
        <v>74</v>
      </c>
      <c r="B69">
        <f>B14+(9/0.017)*(B15*B50-B30*B51)</f>
        <v>0.0664190439944479</v>
      </c>
      <c r="C69">
        <f>C14+(9/0.017)*(C15*C50-C30*C51)</f>
        <v>-0.05777752505243899</v>
      </c>
      <c r="D69">
        <f>D14+(9/0.017)*(D15*D50-D30*D51)</f>
        <v>0.012102433044770777</v>
      </c>
      <c r="E69">
        <f>E14+(9/0.017)*(E15*E50-E30*E51)</f>
        <v>0.023141095517465755</v>
      </c>
      <c r="F69">
        <f>F14+(9/0.017)*(F15*F50-F30*F51)</f>
        <v>-0.021163567068432004</v>
      </c>
    </row>
    <row r="70" spans="1:6" ht="12.75">
      <c r="A70" t="s">
        <v>75</v>
      </c>
      <c r="B70">
        <f>B15+(10/0.017)*(B16*B50-B31*B51)</f>
        <v>0.019938966139797308</v>
      </c>
      <c r="C70">
        <f>C15+(10/0.017)*(C16*C50-C31*C51)</f>
        <v>0.30246782191019334</v>
      </c>
      <c r="D70">
        <f>D15+(10/0.017)*(D16*D50-D31*D51)</f>
        <v>0.42013629716073553</v>
      </c>
      <c r="E70">
        <f>E15+(10/0.017)*(E16*E50-E31*E51)</f>
        <v>0.2404438310134796</v>
      </c>
      <c r="F70">
        <f>F15+(10/0.017)*(F16*F50-F31*F51)</f>
        <v>-0.036311939941359506</v>
      </c>
    </row>
    <row r="71" spans="1:6" ht="12.75">
      <c r="A71" t="s">
        <v>76</v>
      </c>
      <c r="B71">
        <f>B16+(11/0.017)*(B17*B50-B32*B51)</f>
        <v>0.0030896202319214416</v>
      </c>
      <c r="C71">
        <f>C16+(11/0.017)*(C17*C50-C32*C51)</f>
        <v>-0.04541982021129331</v>
      </c>
      <c r="D71">
        <f>D16+(11/0.017)*(D17*D50-D32*D51)</f>
        <v>0.0038272796167343804</v>
      </c>
      <c r="E71">
        <f>E16+(11/0.017)*(E17*E50-E32*E51)</f>
        <v>-0.005718949449232803</v>
      </c>
      <c r="F71">
        <f>F16+(11/0.017)*(F17*F50-F32*F51)</f>
        <v>-0.03690544213662189</v>
      </c>
    </row>
    <row r="72" spans="1:6" ht="12.75">
      <c r="A72" t="s">
        <v>77</v>
      </c>
      <c r="B72">
        <f>B17+(12/0.017)*(B18*B50-B33*B51)</f>
        <v>-0.019814481812369725</v>
      </c>
      <c r="C72">
        <f>C17+(12/0.017)*(C18*C50-C33*C51)</f>
        <v>-0.020468780126723884</v>
      </c>
      <c r="D72">
        <f>D17+(12/0.017)*(D18*D50-D33*D51)</f>
        <v>-0.011024332362522128</v>
      </c>
      <c r="E72">
        <f>E17+(12/0.017)*(E18*E50-E33*E51)</f>
        <v>-0.003671322364967861</v>
      </c>
      <c r="F72">
        <f>F17+(12/0.017)*(F18*F50-F33*F51)</f>
        <v>-0.03259082403492899</v>
      </c>
    </row>
    <row r="73" spans="1:6" ht="12.75">
      <c r="A73" t="s">
        <v>78</v>
      </c>
      <c r="B73">
        <f>B18+(13/0.017)*(B19*B50-B34*B51)</f>
        <v>0.016311354362532296</v>
      </c>
      <c r="C73">
        <f>C18+(13/0.017)*(C19*C50-C34*C51)</f>
        <v>0.03694313712384879</v>
      </c>
      <c r="D73">
        <f>D18+(13/0.017)*(D19*D50-D34*D51)</f>
        <v>0.019038480766137775</v>
      </c>
      <c r="E73">
        <f>E18+(13/0.017)*(E19*E50-E34*E51)</f>
        <v>0.03127527144137057</v>
      </c>
      <c r="F73">
        <f>F18+(13/0.017)*(F19*F50-F34*F51)</f>
        <v>-0.002141796026445174</v>
      </c>
    </row>
    <row r="74" spans="1:6" ht="12.75">
      <c r="A74" t="s">
        <v>79</v>
      </c>
      <c r="B74">
        <f>B19+(14/0.017)*(B20*B50-B35*B51)</f>
        <v>-0.24887004591044742</v>
      </c>
      <c r="C74">
        <f>C19+(14/0.017)*(C20*C50-C35*C51)</f>
        <v>-0.2469950942055491</v>
      </c>
      <c r="D74">
        <f>D19+(14/0.017)*(D20*D50-D35*D51)</f>
        <v>-0.25275949695722155</v>
      </c>
      <c r="E74">
        <f>E19+(14/0.017)*(E20*E50-E35*E51)</f>
        <v>-0.23205460044087609</v>
      </c>
      <c r="F74">
        <f>F19+(14/0.017)*(F20*F50-F35*F51)</f>
        <v>-0.19275908790721585</v>
      </c>
    </row>
    <row r="75" spans="1:6" ht="12.75">
      <c r="A75" t="s">
        <v>80</v>
      </c>
      <c r="B75" s="53">
        <f>B20</f>
        <v>-0.01028812</v>
      </c>
      <c r="C75" s="53">
        <f>C20</f>
        <v>-0.00482669</v>
      </c>
      <c r="D75" s="53">
        <f>D20</f>
        <v>-0.004985568</v>
      </c>
      <c r="E75" s="53">
        <f>E20</f>
        <v>-0.003378993</v>
      </c>
      <c r="F75" s="53">
        <f>F20</f>
        <v>-0.003111956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111.97444932668701</v>
      </c>
      <c r="C82">
        <f>C22+(2/0.017)*(C8*C51+C23*C50)</f>
        <v>73.718207736856</v>
      </c>
      <c r="D82">
        <f>D22+(2/0.017)*(D8*D51+D23*D50)</f>
        <v>-4.959994528157442</v>
      </c>
      <c r="E82">
        <f>E22+(2/0.017)*(E8*E51+E23*E50)</f>
        <v>-62.67455497735016</v>
      </c>
      <c r="F82">
        <f>F22+(2/0.017)*(F8*F51+F23*F50)</f>
        <v>-131.1506995602888</v>
      </c>
    </row>
    <row r="83" spans="1:6" ht="12.75">
      <c r="A83" t="s">
        <v>83</v>
      </c>
      <c r="B83">
        <f>B23+(3/0.017)*(B9*B51+B24*B50)</f>
        <v>0.3646042474764077</v>
      </c>
      <c r="C83">
        <f>C23+(3/0.017)*(C9*C51+C24*C50)</f>
        <v>0.41831296527922396</v>
      </c>
      <c r="D83">
        <f>D23+(3/0.017)*(D9*D51+D24*D50)</f>
        <v>-0.63416593291013</v>
      </c>
      <c r="E83">
        <f>E23+(3/0.017)*(E9*E51+E24*E50)</f>
        <v>0.14924075725254915</v>
      </c>
      <c r="F83">
        <f>F23+(3/0.017)*(F9*F51+F24*F50)</f>
        <v>6.96818985161563</v>
      </c>
    </row>
    <row r="84" spans="1:6" ht="12.75">
      <c r="A84" t="s">
        <v>84</v>
      </c>
      <c r="B84">
        <f>B24+(4/0.017)*(B10*B51+B25*B50)</f>
        <v>0.8011026342066899</v>
      </c>
      <c r="C84">
        <f>C24+(4/0.017)*(C10*C51+C25*C50)</f>
        <v>2.440281350214344</v>
      </c>
      <c r="D84">
        <f>D24+(4/0.017)*(D10*D51+D25*D50)</f>
        <v>2.432298779051288</v>
      </c>
      <c r="E84">
        <f>E24+(4/0.017)*(E10*E51+E25*E50)</f>
        <v>1.3178109637466113</v>
      </c>
      <c r="F84">
        <f>F24+(4/0.017)*(F10*F51+F25*F50)</f>
        <v>3.647618554112049</v>
      </c>
    </row>
    <row r="85" spans="1:6" ht="12.75">
      <c r="A85" t="s">
        <v>85</v>
      </c>
      <c r="B85">
        <f>B25+(5/0.017)*(B11*B51+B26*B50)</f>
        <v>0.008726397794660567</v>
      </c>
      <c r="C85">
        <f>C25+(5/0.017)*(C11*C51+C26*C50)</f>
        <v>0.002674126780107533</v>
      </c>
      <c r="D85">
        <f>D25+(5/0.017)*(D11*D51+D26*D50)</f>
        <v>-0.5942423068356251</v>
      </c>
      <c r="E85">
        <f>E25+(5/0.017)*(E11*E51+E26*E50)</f>
        <v>-0.35769531113704284</v>
      </c>
      <c r="F85">
        <f>F25+(5/0.017)*(F11*F51+F26*F50)</f>
        <v>-1.297299571808326</v>
      </c>
    </row>
    <row r="86" spans="1:6" ht="12.75">
      <c r="A86" t="s">
        <v>86</v>
      </c>
      <c r="B86">
        <f>B26+(6/0.017)*(B12*B51+B27*B50)</f>
        <v>1.120803580919223</v>
      </c>
      <c r="C86">
        <f>C26+(6/0.017)*(C12*C51+C27*C50)</f>
        <v>0.3454684432226263</v>
      </c>
      <c r="D86">
        <f>D26+(6/0.017)*(D12*D51+D27*D50)</f>
        <v>0.2053285154180565</v>
      </c>
      <c r="E86">
        <f>E26+(6/0.017)*(E12*E51+E27*E50)</f>
        <v>-0.027085110719201458</v>
      </c>
      <c r="F86">
        <f>F26+(6/0.017)*(F12*F51+F27*F50)</f>
        <v>0.5834998241516772</v>
      </c>
    </row>
    <row r="87" spans="1:6" ht="12.75">
      <c r="A87" t="s">
        <v>87</v>
      </c>
      <c r="B87">
        <f>B27+(7/0.017)*(B13*B51+B28*B50)</f>
        <v>0.1294016218251834</v>
      </c>
      <c r="C87">
        <f>C27+(7/0.017)*(C13*C51+C28*C50)</f>
        <v>-0.259820145800855</v>
      </c>
      <c r="D87">
        <f>D27+(7/0.017)*(D13*D51+D28*D50)</f>
        <v>0.03958331353337563</v>
      </c>
      <c r="E87">
        <f>E27+(7/0.017)*(E13*E51+E28*E50)</f>
        <v>-0.2186594831861841</v>
      </c>
      <c r="F87">
        <f>F27+(7/0.017)*(F13*F51+F28*F50)</f>
        <v>0.6573478737221903</v>
      </c>
    </row>
    <row r="88" spans="1:6" ht="12.75">
      <c r="A88" t="s">
        <v>88</v>
      </c>
      <c r="B88">
        <f>B28+(8/0.017)*(B14*B51+B29*B50)</f>
        <v>0.21139506875594571</v>
      </c>
      <c r="C88">
        <f>C28+(8/0.017)*(C14*C51+C29*C50)</f>
        <v>0.13088814686291306</v>
      </c>
      <c r="D88">
        <f>D28+(8/0.017)*(D14*D51+D29*D50)</f>
        <v>0.19806201006930357</v>
      </c>
      <c r="E88">
        <f>E28+(8/0.017)*(E14*E51+E29*E50)</f>
        <v>0.3254158402872021</v>
      </c>
      <c r="F88">
        <f>F28+(8/0.017)*(F14*F51+F29*F50)</f>
        <v>0.27625811830535235</v>
      </c>
    </row>
    <row r="89" spans="1:6" ht="12.75">
      <c r="A89" t="s">
        <v>89</v>
      </c>
      <c r="B89">
        <f>B29+(9/0.017)*(B15*B51+B30*B50)</f>
        <v>-0.035354997303939574</v>
      </c>
      <c r="C89">
        <f>C29+(9/0.017)*(C15*C51+C30*C50)</f>
        <v>-0.0071548665249957025</v>
      </c>
      <c r="D89">
        <f>D29+(9/0.017)*(D15*D51+D30*D50)</f>
        <v>-0.006258687567963832</v>
      </c>
      <c r="E89">
        <f>E29+(9/0.017)*(E15*E51+E30*E50)</f>
        <v>0.04338741252545711</v>
      </c>
      <c r="F89">
        <f>F29+(9/0.017)*(F15*F51+F30*F50)</f>
        <v>0.039455044004503094</v>
      </c>
    </row>
    <row r="90" spans="1:6" ht="12.75">
      <c r="A90" t="s">
        <v>90</v>
      </c>
      <c r="B90">
        <f>B30+(10/0.017)*(B16*B51+B31*B50)</f>
        <v>0.10767440611245221</v>
      </c>
      <c r="C90">
        <f>C30+(10/0.017)*(C16*C51+C31*C50)</f>
        <v>0.11909536928658085</v>
      </c>
      <c r="D90">
        <f>D30+(10/0.017)*(D16*D51+D31*D50)</f>
        <v>-0.040924016820206514</v>
      </c>
      <c r="E90">
        <f>E30+(10/0.017)*(E16*E51+E31*E50)</f>
        <v>-0.07760870493354663</v>
      </c>
      <c r="F90">
        <f>F30+(10/0.017)*(F16*F51+F31*F50)</f>
        <v>0.17810368050990869</v>
      </c>
    </row>
    <row r="91" spans="1:6" ht="12.75">
      <c r="A91" t="s">
        <v>91</v>
      </c>
      <c r="B91">
        <f>B31+(11/0.017)*(B17*B51+B32*B50)</f>
        <v>0.015971497956755377</v>
      </c>
      <c r="C91">
        <f>C31+(11/0.017)*(C17*C51+C32*C50)</f>
        <v>-0.028438833045996006</v>
      </c>
      <c r="D91">
        <f>D31+(11/0.017)*(D17*D51+D32*D50)</f>
        <v>-0.0029735996691006485</v>
      </c>
      <c r="E91">
        <f>E31+(11/0.017)*(E17*E51+E32*E50)</f>
        <v>-0.017971741846287997</v>
      </c>
      <c r="F91">
        <f>F31+(11/0.017)*(F17*F51+F32*F50)</f>
        <v>0.021256927806597478</v>
      </c>
    </row>
    <row r="92" spans="1:6" ht="12.75">
      <c r="A92" t="s">
        <v>92</v>
      </c>
      <c r="B92">
        <f>B32+(12/0.017)*(B18*B51+B33*B50)</f>
        <v>0.06972329545710748</v>
      </c>
      <c r="C92">
        <f>C32+(12/0.017)*(C18*C51+C33*C50)</f>
        <v>0.01122608981437528</v>
      </c>
      <c r="D92">
        <f>D32+(12/0.017)*(D18*D51+D33*D50)</f>
        <v>0.03871287820587149</v>
      </c>
      <c r="E92">
        <f>E32+(12/0.017)*(E18*E51+E33*E50)</f>
        <v>0.053065006495037294</v>
      </c>
      <c r="F92">
        <f>F32+(12/0.017)*(F18*F51+F33*F50)</f>
        <v>0.03499713917866793</v>
      </c>
    </row>
    <row r="93" spans="1:6" ht="12.75">
      <c r="A93" t="s">
        <v>93</v>
      </c>
      <c r="B93">
        <f>B33+(13/0.017)*(B19*B51+B34*B50)</f>
        <v>0.08440233038611479</v>
      </c>
      <c r="C93">
        <f>C33+(13/0.017)*(C19*C51+C34*C50)</f>
        <v>0.08031969723773945</v>
      </c>
      <c r="D93">
        <f>D33+(13/0.017)*(D19*D51+D34*D50)</f>
        <v>0.09978236902773288</v>
      </c>
      <c r="E93">
        <f>E33+(13/0.017)*(E19*E51+E34*E50)</f>
        <v>0.09032381382849863</v>
      </c>
      <c r="F93">
        <f>F33+(13/0.017)*(F19*F51+F34*F50)</f>
        <v>0.06338660537368028</v>
      </c>
    </row>
    <row r="94" spans="1:6" ht="12.75">
      <c r="A94" t="s">
        <v>94</v>
      </c>
      <c r="B94">
        <f>B34+(14/0.017)*(B20*B51+B35*B50)</f>
        <v>-0.00516072740438396</v>
      </c>
      <c r="C94">
        <f>C34+(14/0.017)*(C20*C51+C35*C50)</f>
        <v>0.002137219754611035</v>
      </c>
      <c r="D94">
        <f>D34+(14/0.017)*(D20*D51+D35*D50)</f>
        <v>0.0049087116771837904</v>
      </c>
      <c r="E94">
        <f>E34+(14/0.017)*(E20*E51+E35*E50)</f>
        <v>0.014705511676279408</v>
      </c>
      <c r="F94">
        <f>F34+(14/0.017)*(F20*F51+F35*F50)</f>
        <v>-0.014206335925601407</v>
      </c>
    </row>
    <row r="95" spans="1:6" ht="12.75">
      <c r="A95" t="s">
        <v>95</v>
      </c>
      <c r="B95" s="53">
        <f>B35</f>
        <v>-0.003334065</v>
      </c>
      <c r="C95" s="53">
        <f>C35</f>
        <v>0.0002210353</v>
      </c>
      <c r="D95" s="53">
        <f>D35</f>
        <v>-0.002478896</v>
      </c>
      <c r="E95" s="53">
        <f>E35</f>
        <v>7.568714E-05</v>
      </c>
      <c r="F95" s="53">
        <f>F35</f>
        <v>0.00444236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68</v>
      </c>
      <c r="B103">
        <f>B63*10000/B62</f>
        <v>3.13094637000798</v>
      </c>
      <c r="C103">
        <f>C63*10000/C62</f>
        <v>0.08441363375823961</v>
      </c>
      <c r="D103">
        <f>D63*10000/D62</f>
        <v>1.134519657866032</v>
      </c>
      <c r="E103">
        <f>E63*10000/E62</f>
        <v>1.2420588096525529</v>
      </c>
      <c r="F103">
        <f>F63*10000/F62</f>
        <v>-1.5444374193428663</v>
      </c>
      <c r="G103">
        <f>AVERAGE(C103:E103)</f>
        <v>0.8203307004256081</v>
      </c>
      <c r="H103">
        <f>STDEV(C103:E103)</f>
        <v>0.6395870652623997</v>
      </c>
      <c r="I103">
        <f>(B103*B4+C103*C4+D103*D4+E103*E4+F103*F4)/SUM(B4:F4)</f>
        <v>0.8390235905703952</v>
      </c>
      <c r="K103">
        <f>(LN(H103)+LN(H123))/2-LN(K114*K115^3)</f>
        <v>-4.403867517232363</v>
      </c>
    </row>
    <row r="104" spans="1:11" ht="12.75">
      <c r="A104" t="s">
        <v>69</v>
      </c>
      <c r="B104">
        <f>B64*10000/B62</f>
        <v>-0.8774560066747267</v>
      </c>
      <c r="C104">
        <f>C64*10000/C62</f>
        <v>-0.0006308665553338258</v>
      </c>
      <c r="D104">
        <f>D64*10000/D62</f>
        <v>0.5338210491088123</v>
      </c>
      <c r="E104">
        <f>E64*10000/E62</f>
        <v>0.18115765147181617</v>
      </c>
      <c r="F104">
        <f>F64*10000/F62</f>
        <v>-1.7992564700025482</v>
      </c>
      <c r="G104">
        <f>AVERAGE(C104:E104)</f>
        <v>0.23811594467509822</v>
      </c>
      <c r="H104">
        <f>STDEV(C104:E104)</f>
        <v>0.2717404973733989</v>
      </c>
      <c r="I104">
        <f>(B104*B4+C104*C4+D104*D4+E104*E4+F104*F4)/SUM(B4:F4)</f>
        <v>-0.19475052402354964</v>
      </c>
      <c r="K104">
        <f>(LN(H104)+LN(H124))/2-LN(K114*K115^4)</f>
        <v>-4.157351591198536</v>
      </c>
    </row>
    <row r="105" spans="1:11" ht="12.75">
      <c r="A105" t="s">
        <v>70</v>
      </c>
      <c r="B105">
        <f>B65*10000/B62</f>
        <v>-0.05940144603053502</v>
      </c>
      <c r="C105">
        <f>C65*10000/C62</f>
        <v>-0.5149815293982747</v>
      </c>
      <c r="D105">
        <f>D65*10000/D62</f>
        <v>-0.18504926490103762</v>
      </c>
      <c r="E105">
        <f>E65*10000/E62</f>
        <v>0.10000799021848852</v>
      </c>
      <c r="F105">
        <f>F65*10000/F62</f>
        <v>-0.9458408029752764</v>
      </c>
      <c r="G105">
        <f>AVERAGE(C105:E105)</f>
        <v>-0.2000076013602746</v>
      </c>
      <c r="H105">
        <f>STDEV(C105:E105)</f>
        <v>0.30776751157624666</v>
      </c>
      <c r="I105">
        <f>(B105*B4+C105*C4+D105*D4+E105*E4+F105*F4)/SUM(B4:F4)</f>
        <v>-0.27915892822627797</v>
      </c>
      <c r="K105">
        <f>(LN(H105)+LN(H125))/2-LN(K114*K115^5)</f>
        <v>-3.8861325157468856</v>
      </c>
    </row>
    <row r="106" spans="1:11" ht="12.75">
      <c r="A106" t="s">
        <v>71</v>
      </c>
      <c r="B106">
        <f>B66*10000/B62</f>
        <v>-0.7564692809014288</v>
      </c>
      <c r="C106">
        <f>C66*10000/C62</f>
        <v>-1.6446164290794185</v>
      </c>
      <c r="D106">
        <f>D66*10000/D62</f>
        <v>-2.708896411271942</v>
      </c>
      <c r="E106">
        <f>E66*10000/E62</f>
        <v>-2.0592188327359824</v>
      </c>
      <c r="F106">
        <f>F66*10000/F62</f>
        <v>11.250195736411015</v>
      </c>
      <c r="G106">
        <f>AVERAGE(C106:E106)</f>
        <v>-2.1375772243624476</v>
      </c>
      <c r="H106">
        <f>STDEV(C106:E106)</f>
        <v>0.5364494368322552</v>
      </c>
      <c r="I106">
        <f>(B106*B4+C106*C4+D106*D4+E106*E4+F106*F4)/SUM(B4:F4)</f>
        <v>-0.1527724791103278</v>
      </c>
      <c r="K106">
        <f>(LN(H106)+LN(H126))/2-LN(K114*K115^6)</f>
        <v>-3.251203901934235</v>
      </c>
    </row>
    <row r="107" spans="1:11" ht="12.75">
      <c r="A107" t="s">
        <v>72</v>
      </c>
      <c r="B107">
        <f>B67*10000/B62</f>
        <v>0.3314667085131265</v>
      </c>
      <c r="C107">
        <f>C67*10000/C62</f>
        <v>-0.09329856858054053</v>
      </c>
      <c r="D107">
        <f>D67*10000/D62</f>
        <v>-0.052548604397471346</v>
      </c>
      <c r="E107">
        <f>E67*10000/E62</f>
        <v>-0.02697512263000027</v>
      </c>
      <c r="F107">
        <f>F67*10000/F62</f>
        <v>-0.10680939584245644</v>
      </c>
      <c r="G107">
        <f>AVERAGE(C107:E107)</f>
        <v>-0.057607431869337374</v>
      </c>
      <c r="H107">
        <f>STDEV(C107:E107)</f>
        <v>0.033449868045048244</v>
      </c>
      <c r="I107">
        <f>(B107*B4+C107*C4+D107*D4+E107*E4+F107*F4)/SUM(B4:F4)</f>
        <v>-0.007929937075165188</v>
      </c>
      <c r="K107">
        <f>(LN(H107)+LN(H127))/2-LN(K114*K115^7)</f>
        <v>-4.121341532097975</v>
      </c>
    </row>
    <row r="108" spans="1:9" ht="12.75">
      <c r="A108" t="s">
        <v>73</v>
      </c>
      <c r="B108">
        <f>B68*10000/B62</f>
        <v>0.0003749554573262071</v>
      </c>
      <c r="C108">
        <f>C68*10000/C62</f>
        <v>-0.03422350248538343</v>
      </c>
      <c r="D108">
        <f>D68*10000/D62</f>
        <v>0.05985933499641665</v>
      </c>
      <c r="E108">
        <f>E68*10000/E62</f>
        <v>0.06126647134349304</v>
      </c>
      <c r="F108">
        <f>F68*10000/F62</f>
        <v>-0.12843411335477323</v>
      </c>
      <c r="G108">
        <f>AVERAGE(C108:E108)</f>
        <v>0.028967434618175424</v>
      </c>
      <c r="H108">
        <f>STDEV(C108:E108)</f>
        <v>0.05472947932507913</v>
      </c>
      <c r="I108">
        <f>(B108*B4+C108*C4+D108*D4+E108*E4+F108*F4)/SUM(B4:F4)</f>
        <v>0.0038500748301248068</v>
      </c>
    </row>
    <row r="109" spans="1:9" ht="12.75">
      <c r="A109" t="s">
        <v>74</v>
      </c>
      <c r="B109">
        <f>B69*10000/B62</f>
        <v>0.06641862280807793</v>
      </c>
      <c r="C109">
        <f>C69*10000/C62</f>
        <v>-0.05777749577956534</v>
      </c>
      <c r="D109">
        <f>D69*10000/D62</f>
        <v>0.012102428702863868</v>
      </c>
      <c r="E109">
        <f>E69*10000/E62</f>
        <v>0.023141133352509034</v>
      </c>
      <c r="F109">
        <f>F69*10000/F62</f>
        <v>-0.02116387417294427</v>
      </c>
      <c r="G109">
        <f>AVERAGE(C109:E109)</f>
        <v>-0.007511311241397479</v>
      </c>
      <c r="H109">
        <f>STDEV(C109:E109)</f>
        <v>0.04388029433702997</v>
      </c>
      <c r="I109">
        <f>(B109*B4+C109*C4+D109*D4+E109*E4+F109*F4)/SUM(B4:F4)</f>
        <v>0.0013574403097749927</v>
      </c>
    </row>
    <row r="110" spans="1:11" ht="12.75">
      <c r="A110" t="s">
        <v>75</v>
      </c>
      <c r="B110">
        <f>B70*10000/B62</f>
        <v>0.019938839699844786</v>
      </c>
      <c r="C110">
        <f>C70*10000/C62</f>
        <v>0.30246766866544417</v>
      </c>
      <c r="D110">
        <f>D70*10000/D62</f>
        <v>0.42013614643131736</v>
      </c>
      <c r="E110">
        <f>E70*10000/E62</f>
        <v>0.2404442241324115</v>
      </c>
      <c r="F110">
        <f>F70*10000/F62</f>
        <v>-0.03631246686390375</v>
      </c>
      <c r="G110">
        <f>AVERAGE(C110:E110)</f>
        <v>0.321016013076391</v>
      </c>
      <c r="H110">
        <f>STDEV(C110:E110)</f>
        <v>0.09127062805283709</v>
      </c>
      <c r="I110">
        <f>(B110*B4+C110*C4+D110*D4+E110*E4+F110*F4)/SUM(B4:F4)</f>
        <v>0.2298752063865771</v>
      </c>
      <c r="K110">
        <f>EXP(AVERAGE(K103:K107))</f>
        <v>0.018987405051691372</v>
      </c>
    </row>
    <row r="111" spans="1:9" ht="12.75">
      <c r="A111" t="s">
        <v>76</v>
      </c>
      <c r="B111">
        <f>B71*10000/B62</f>
        <v>0.003089600639559797</v>
      </c>
      <c r="C111">
        <f>C71*10000/C62</f>
        <v>-0.04541979719942741</v>
      </c>
      <c r="D111">
        <f>D71*10000/D62</f>
        <v>0.0038272782436475183</v>
      </c>
      <c r="E111">
        <f>E71*10000/E62</f>
        <v>-0.0057189587995550364</v>
      </c>
      <c r="F111">
        <f>F71*10000/F62</f>
        <v>-0.03690597767147623</v>
      </c>
      <c r="G111">
        <f>AVERAGE(C111:E111)</f>
        <v>-0.015770492585111644</v>
      </c>
      <c r="H111">
        <f>STDEV(C111:E111)</f>
        <v>0.026116921880375142</v>
      </c>
      <c r="I111">
        <f>(B111*B4+C111*C4+D111*D4+E111*E4+F111*F4)/SUM(B4:F4)</f>
        <v>-0.015858491362656883</v>
      </c>
    </row>
    <row r="112" spans="1:9" ht="12.75">
      <c r="A112" t="s">
        <v>77</v>
      </c>
      <c r="B112">
        <f>B72*10000/B62</f>
        <v>-0.01981435616181583</v>
      </c>
      <c r="C112">
        <f>C72*10000/C62</f>
        <v>-0.020468769756255195</v>
      </c>
      <c r="D112">
        <f>D72*10000/D62</f>
        <v>-0.011024328407398008</v>
      </c>
      <c r="E112">
        <f>E72*10000/E62</f>
        <v>-0.0036713283674771405</v>
      </c>
      <c r="F112">
        <f>F72*10000/F62</f>
        <v>-0.03259129696036198</v>
      </c>
      <c r="G112">
        <f>AVERAGE(C112:E112)</f>
        <v>-0.01172147551037678</v>
      </c>
      <c r="H112">
        <f>STDEV(C112:E112)</f>
        <v>0.008420393094431657</v>
      </c>
      <c r="I112">
        <f>(B112*B4+C112*C4+D112*D4+E112*E4+F112*F4)/SUM(B4:F4)</f>
        <v>-0.01567469616920482</v>
      </c>
    </row>
    <row r="113" spans="1:9" ht="12.75">
      <c r="A113" t="s">
        <v>78</v>
      </c>
      <c r="B113">
        <f>B73*10000/B62</f>
        <v>0.016311250926533825</v>
      </c>
      <c r="C113">
        <f>C73*10000/C62</f>
        <v>0.036943118406678334</v>
      </c>
      <c r="D113">
        <f>D73*10000/D62</f>
        <v>0.01903847393583259</v>
      </c>
      <c r="E113">
        <f>E73*10000/E62</f>
        <v>0.03127532257556376</v>
      </c>
      <c r="F113">
        <f>F73*10000/F62</f>
        <v>-0.0021418271060463555</v>
      </c>
      <c r="G113">
        <f>AVERAGE(C113:E113)</f>
        <v>0.029085638306024893</v>
      </c>
      <c r="H113">
        <f>STDEV(C113:E113)</f>
        <v>0.009150962315901338</v>
      </c>
      <c r="I113">
        <f>(B113*B4+C113*C4+D113*D4+E113*E4+F113*F4)/SUM(B4:F4)</f>
        <v>0.023072121242467065</v>
      </c>
    </row>
    <row r="114" spans="1:11" ht="12.75">
      <c r="A114" t="s">
        <v>79</v>
      </c>
      <c r="B114">
        <f>B74*10000/B62</f>
        <v>-0.2488684677385117</v>
      </c>
      <c r="C114">
        <f>C74*10000/C62</f>
        <v>-0.24699496906595236</v>
      </c>
      <c r="D114">
        <f>D74*10000/D62</f>
        <v>-0.2527594062764302</v>
      </c>
      <c r="E114">
        <f>E74*10000/E62</f>
        <v>-0.23205497984365087</v>
      </c>
      <c r="F114">
        <f>F74*10000/F62</f>
        <v>-0.19276188503425423</v>
      </c>
      <c r="G114">
        <f>AVERAGE(C114:E114)</f>
        <v>-0.2439364517286778</v>
      </c>
      <c r="H114">
        <f>STDEV(C114:E114)</f>
        <v>0.01068570141377703</v>
      </c>
      <c r="I114">
        <f>(B114*B4+C114*C4+D114*D4+E114*E4+F114*F4)/SUM(B4:F4)</f>
        <v>-0.23782799890338194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-0.010288054759435608</v>
      </c>
      <c r="C115">
        <f>C75*10000/C62</f>
        <v>-0.004826687554566653</v>
      </c>
      <c r="D115">
        <f>D75*10000/D62</f>
        <v>-0.004985566211361958</v>
      </c>
      <c r="E115">
        <f>E75*10000/E62</f>
        <v>-0.0033789985245589516</v>
      </c>
      <c r="F115">
        <f>F75*10000/F62</f>
        <v>-0.003112001157592124</v>
      </c>
      <c r="G115">
        <f>AVERAGE(C115:E115)</f>
        <v>-0.004397084096829187</v>
      </c>
      <c r="H115">
        <f>STDEV(C115:E115)</f>
        <v>0.0008852594429007123</v>
      </c>
      <c r="I115">
        <f>(B115*B4+C115*C4+D115*D4+E115*E4+F115*F4)/SUM(B4:F4)</f>
        <v>-0.005077448447007545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111.97373925757122</v>
      </c>
      <c r="C122">
        <f>C82*10000/C62</f>
        <v>73.71817038766567</v>
      </c>
      <c r="D122">
        <f>D82*10000/D62</f>
        <v>-4.959992748694219</v>
      </c>
      <c r="E122">
        <f>E82*10000/E62</f>
        <v>-62.67465744849282</v>
      </c>
      <c r="F122">
        <f>F82*10000/F62</f>
        <v>-131.15260268803146</v>
      </c>
      <c r="G122">
        <f>AVERAGE(C122:E122)</f>
        <v>2.0278400634928744</v>
      </c>
      <c r="H122">
        <f>STDEV(C122:E122)</f>
        <v>68.4643938616585</v>
      </c>
      <c r="I122">
        <f>(B122*B4+C122*C4+D122*D4+E122*E4+F122*F4)/SUM(B4:F4)</f>
        <v>0.16230057760777486</v>
      </c>
    </row>
    <row r="123" spans="1:9" ht="12.75">
      <c r="A123" t="s">
        <v>83</v>
      </c>
      <c r="B123">
        <f>B83*10000/B62</f>
        <v>0.3646019353934533</v>
      </c>
      <c r="C123">
        <f>C83*10000/C62</f>
        <v>0.4183127533417523</v>
      </c>
      <c r="D123">
        <f>D83*10000/D62</f>
        <v>-0.6341657053947671</v>
      </c>
      <c r="E123">
        <f>E83*10000/E62</f>
        <v>0.1492410012570089</v>
      </c>
      <c r="F123">
        <f>F83*10000/F62</f>
        <v>6.9682909670154505</v>
      </c>
      <c r="G123">
        <f>AVERAGE(C123:E123)</f>
        <v>-0.022203983598668653</v>
      </c>
      <c r="H123">
        <f>STDEV(C123:E123)</f>
        <v>0.546784019197912</v>
      </c>
      <c r="I123">
        <f>(B123*B4+C123*C4+D123*D4+E123*E4+F123*F4)/SUM(B4:F4)</f>
        <v>0.9657552197994147</v>
      </c>
    </row>
    <row r="124" spans="1:9" ht="12.75">
      <c r="A124" t="s">
        <v>84</v>
      </c>
      <c r="B124">
        <f>B84*10000/B62</f>
        <v>0.8010975541349187</v>
      </c>
      <c r="C124">
        <f>C84*10000/C62</f>
        <v>2.4402801138504193</v>
      </c>
      <c r="D124">
        <f>D84*10000/D62</f>
        <v>2.432297906432135</v>
      </c>
      <c r="E124">
        <f>E84*10000/E62</f>
        <v>1.3178131183306419</v>
      </c>
      <c r="F124">
        <f>F84*10000/F62</f>
        <v>3.647671484703256</v>
      </c>
      <c r="G124">
        <f>AVERAGE(C124:E124)</f>
        <v>2.0634637128710653</v>
      </c>
      <c r="H124">
        <f>STDEV(C124:E124)</f>
        <v>0.6457646907060521</v>
      </c>
      <c r="I124">
        <f>(B124*B4+C124*C4+D124*D4+E124*E4+F124*F4)/SUM(B4:F4)</f>
        <v>2.0923951218436327</v>
      </c>
    </row>
    <row r="125" spans="1:9" ht="12.75">
      <c r="A125" t="s">
        <v>85</v>
      </c>
      <c r="B125">
        <f>B85*10000/B62</f>
        <v>0.008726342457522468</v>
      </c>
      <c r="C125">
        <f>C85*10000/C62</f>
        <v>0.0026741254252662643</v>
      </c>
      <c r="D125">
        <f>D85*10000/D62</f>
        <v>-0.5942420936433878</v>
      </c>
      <c r="E125">
        <f>E85*10000/E62</f>
        <v>-0.357695895958862</v>
      </c>
      <c r="F125">
        <f>F85*10000/F62</f>
        <v>-1.2973183969218323</v>
      </c>
      <c r="G125">
        <f>AVERAGE(C125:E125)</f>
        <v>-0.3164212880589945</v>
      </c>
      <c r="H125">
        <f>STDEV(C125:E125)</f>
        <v>0.30059098138462204</v>
      </c>
      <c r="I125">
        <f>(B125*B4+C125*C4+D125*D4+E125*E4+F125*F4)/SUM(B4:F4)</f>
        <v>-0.4002973250533198</v>
      </c>
    </row>
    <row r="126" spans="1:9" ht="12.75">
      <c r="A126" t="s">
        <v>86</v>
      </c>
      <c r="B126">
        <f>B86*10000/B62</f>
        <v>1.1207964735120202</v>
      </c>
      <c r="C126">
        <f>C86*10000/C62</f>
        <v>0.3454682681916938</v>
      </c>
      <c r="D126">
        <f>D86*10000/D62</f>
        <v>0.20532844175375306</v>
      </c>
      <c r="E126">
        <f>E86*10000/E62</f>
        <v>-0.02708515500259917</v>
      </c>
      <c r="F126">
        <f>F86*10000/F62</f>
        <v>0.5835082913173645</v>
      </c>
      <c r="G126">
        <f>AVERAGE(C126:E126)</f>
        <v>0.17457051831428258</v>
      </c>
      <c r="H126">
        <f>STDEV(C126:E126)</f>
        <v>0.18817159901052474</v>
      </c>
      <c r="I126">
        <f>(B126*B4+C126*C4+D126*D4+E126*E4+F126*F4)/SUM(B4:F4)</f>
        <v>0.36589889946016463</v>
      </c>
    </row>
    <row r="127" spans="1:9" ht="12.75">
      <c r="A127" t="s">
        <v>87</v>
      </c>
      <c r="B127">
        <f>B87*10000/B62</f>
        <v>0.1294008012442764</v>
      </c>
      <c r="C127">
        <f>C87*10000/C62</f>
        <v>-0.25982001416347017</v>
      </c>
      <c r="D127">
        <f>D87*10000/D62</f>
        <v>0.039583299332341684</v>
      </c>
      <c r="E127">
        <f>E87*10000/E62</f>
        <v>-0.21865984068831723</v>
      </c>
      <c r="F127">
        <f>F87*10000/F62</f>
        <v>0.6573574124968918</v>
      </c>
      <c r="G127">
        <f>AVERAGE(C127:E127)</f>
        <v>-0.14629885183981525</v>
      </c>
      <c r="H127">
        <f>STDEV(C127:E127)</f>
        <v>0.16228884916536201</v>
      </c>
      <c r="I127">
        <f>(B127*B4+C127*C4+D127*D4+E127*E4+F127*F4)/SUM(B4:F4)</f>
        <v>0.0007757673886586725</v>
      </c>
    </row>
    <row r="128" spans="1:9" ht="12.75">
      <c r="A128" t="s">
        <v>88</v>
      </c>
      <c r="B128">
        <f>B88*10000/B62</f>
        <v>0.2113937282259368</v>
      </c>
      <c r="C128">
        <f>C88*10000/C62</f>
        <v>0.1308880805486813</v>
      </c>
      <c r="D128">
        <f>D88*10000/D62</f>
        <v>0.19806193901195446</v>
      </c>
      <c r="E128">
        <f>E88*10000/E62</f>
        <v>0.3254163723329902</v>
      </c>
      <c r="F128">
        <f>F88*10000/F62</f>
        <v>0.2762621270867835</v>
      </c>
      <c r="G128">
        <f>AVERAGE(C128:E128)</f>
        <v>0.21812213063120867</v>
      </c>
      <c r="H128">
        <f>STDEV(C128:E128)</f>
        <v>0.09880345409944537</v>
      </c>
      <c r="I128">
        <f>(B128*B4+C128*C4+D128*D4+E128*E4+F128*F4)/SUM(B4:F4)</f>
        <v>0.22489086696774147</v>
      </c>
    </row>
    <row r="129" spans="1:9" ht="12.75">
      <c r="A129" t="s">
        <v>89</v>
      </c>
      <c r="B129">
        <f>B89*10000/B62</f>
        <v>-0.03535477310554588</v>
      </c>
      <c r="C129">
        <f>C89*10000/C62</f>
        <v>-0.007154862899996128</v>
      </c>
      <c r="D129">
        <f>D89*10000/D62</f>
        <v>-0.006258685322577413</v>
      </c>
      <c r="E129">
        <f>E89*10000/E62</f>
        <v>0.04338748346266185</v>
      </c>
      <c r="F129">
        <f>F89*10000/F62</f>
        <v>0.039455616536629</v>
      </c>
      <c r="G129">
        <f>AVERAGE(C129:E129)</f>
        <v>0.009991311746696104</v>
      </c>
      <c r="H129">
        <f>STDEV(C129:E129)</f>
        <v>0.028925404016612626</v>
      </c>
      <c r="I129">
        <f>(B129*B4+C129*C4+D129*D4+E129*E4+F129*F4)/SUM(B4:F4)</f>
        <v>0.0073596170004544634</v>
      </c>
    </row>
    <row r="130" spans="1:9" ht="12.75">
      <c r="A130" t="s">
        <v>90</v>
      </c>
      <c r="B130">
        <f>B90*10000/B62</f>
        <v>0.10767372331141323</v>
      </c>
      <c r="C130">
        <f>C90*10000/C62</f>
        <v>0.11909530894713755</v>
      </c>
      <c r="D130">
        <f>D90*10000/D62</f>
        <v>-0.040924002138177644</v>
      </c>
      <c r="E130">
        <f>E90*10000/E62</f>
        <v>-0.07760883182160636</v>
      </c>
      <c r="F130">
        <f>F90*10000/F62</f>
        <v>0.1781062649723369</v>
      </c>
      <c r="G130">
        <f>AVERAGE(C130:E130)</f>
        <v>0.00018749166245117985</v>
      </c>
      <c r="H130">
        <f>STDEV(C130:E130)</f>
        <v>0.10459802073070891</v>
      </c>
      <c r="I130">
        <f>(B130*B4+C130*C4+D130*D4+E130*E4+F130*F4)/SUM(B4:F4)</f>
        <v>0.03944505748230509</v>
      </c>
    </row>
    <row r="131" spans="1:9" ht="12.75">
      <c r="A131" t="s">
        <v>91</v>
      </c>
      <c r="B131">
        <f>B91*10000/B62</f>
        <v>0.015971396675905147</v>
      </c>
      <c r="C131">
        <f>C91*10000/C62</f>
        <v>-0.0284388186375151</v>
      </c>
      <c r="D131">
        <f>D91*10000/D62</f>
        <v>-0.002973598602282687</v>
      </c>
      <c r="E131">
        <f>E91*10000/E62</f>
        <v>-0.017971771229582753</v>
      </c>
      <c r="F131">
        <f>F91*10000/F62</f>
        <v>0.02125723626586737</v>
      </c>
      <c r="G131">
        <f>AVERAGE(C131:E131)</f>
        <v>-0.01646139615646018</v>
      </c>
      <c r="H131">
        <f>STDEV(C131:E131)</f>
        <v>0.012799620404794553</v>
      </c>
      <c r="I131">
        <f>(B131*B4+C131*C4+D131*D4+E131*E4+F131*F4)/SUM(B4:F4)</f>
        <v>-0.0067398589950689505</v>
      </c>
    </row>
    <row r="132" spans="1:9" ht="12.75">
      <c r="A132" t="s">
        <v>92</v>
      </c>
      <c r="B132">
        <f>B92*10000/B62</f>
        <v>0.06972285331732424</v>
      </c>
      <c r="C132">
        <f>C92*10000/C62</f>
        <v>0.011226084126698137</v>
      </c>
      <c r="D132">
        <f>D92*10000/D62</f>
        <v>0.03871286431711766</v>
      </c>
      <c r="E132">
        <f>E92*10000/E62</f>
        <v>0.05306509325483723</v>
      </c>
      <c r="F132">
        <f>F92*10000/F62</f>
        <v>0.034997647022138895</v>
      </c>
      <c r="G132">
        <f>AVERAGE(C132:E132)</f>
        <v>0.03433468056621767</v>
      </c>
      <c r="H132">
        <f>STDEV(C132:E132)</f>
        <v>0.0212603396239009</v>
      </c>
      <c r="I132">
        <f>(B132*B4+C132*C4+D132*D4+E132*E4+F132*F4)/SUM(B4:F4)</f>
        <v>0.03953826337344483</v>
      </c>
    </row>
    <row r="133" spans="1:9" ht="12.75">
      <c r="A133" t="s">
        <v>93</v>
      </c>
      <c r="B133">
        <f>B93*10000/B62</f>
        <v>0.08440179516144107</v>
      </c>
      <c r="C133">
        <f>C93*10000/C62</f>
        <v>0.08031965654391694</v>
      </c>
      <c r="D133">
        <f>D93*10000/D62</f>
        <v>0.09978233322949662</v>
      </c>
      <c r="E133">
        <f>E93*10000/E62</f>
        <v>0.0903239615054054</v>
      </c>
      <c r="F133">
        <f>F93*10000/F62</f>
        <v>0.0633875251766825</v>
      </c>
      <c r="G133">
        <f>AVERAGE(C133:E133)</f>
        <v>0.09014198375960632</v>
      </c>
      <c r="H133">
        <f>STDEV(C133:E133)</f>
        <v>0.009732614390122862</v>
      </c>
      <c r="I133">
        <f>(B133*B4+C133*C4+D133*D4+E133*E4+F133*F4)/SUM(B4:F4)</f>
        <v>0.08574686967935914</v>
      </c>
    </row>
    <row r="134" spans="1:9" ht="12.75">
      <c r="A134" t="s">
        <v>94</v>
      </c>
      <c r="B134">
        <f>B94*10000/B62</f>
        <v>-0.005160694678407928</v>
      </c>
      <c r="C134">
        <f>C94*10000/C62</f>
        <v>0.002137218671792694</v>
      </c>
      <c r="D134">
        <f>D94*10000/D62</f>
        <v>0.004908709916118964</v>
      </c>
      <c r="E134">
        <f>E94*10000/E62</f>
        <v>0.014705535719379282</v>
      </c>
      <c r="F134">
        <f>F94*10000/F62</f>
        <v>-0.01420654207373567</v>
      </c>
      <c r="G134">
        <f>AVERAGE(C134:E134)</f>
        <v>0.007250488102430314</v>
      </c>
      <c r="H134">
        <f>STDEV(C134:E134)</f>
        <v>0.006603301610374667</v>
      </c>
      <c r="I134">
        <f>(B134*B4+C134*C4+D134*D4+E134*E4+F134*F4)/SUM(B4:F4)</f>
        <v>0.002594028140546207</v>
      </c>
    </row>
    <row r="135" spans="1:9" ht="12.75">
      <c r="A135" t="s">
        <v>95</v>
      </c>
      <c r="B135">
        <f>B95*10000/B62</f>
        <v>-0.003334043857528653</v>
      </c>
      <c r="C135">
        <f>C95*10000/C62</f>
        <v>0.00022103518801288384</v>
      </c>
      <c r="D135">
        <f>D95*10000/D62</f>
        <v>-0.0024788951106634815</v>
      </c>
      <c r="E135">
        <f>E95*10000/E62</f>
        <v>7.568726374635487E-05</v>
      </c>
      <c r="F135">
        <f>F95*10000/F62</f>
        <v>0.004442424463083973</v>
      </c>
      <c r="G135">
        <f>AVERAGE(C135:E135)</f>
        <v>-0.0007273908863014143</v>
      </c>
      <c r="H135">
        <f>STDEV(C135:E135)</f>
        <v>0.0015185871034421345</v>
      </c>
      <c r="I135">
        <f>(B135*B4+C135*C4+D135*D4+E135*E4+F135*F4)/SUM(B4:F4)</f>
        <v>-0.00041525279479018084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2005-05-30T13:45:35Z</cp:lastPrinted>
  <dcterms:created xsi:type="dcterms:W3CDTF">2005-05-30T13:45:35Z</dcterms:created>
  <dcterms:modified xsi:type="dcterms:W3CDTF">2005-05-31T08:13:53Z</dcterms:modified>
  <cp:category/>
  <cp:version/>
  <cp:contentType/>
  <cp:contentStatus/>
</cp:coreProperties>
</file>