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<sst xmlns="http://schemas.openxmlformats.org/spreadsheetml/2006/main" count="206" uniqueCount="99">
  <si>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31/05/2005       07:54:23</t>
  </si>
  <si>
    <t>LISSNER</t>
  </si>
  <si>
    <t>HCMQAP582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</si>
  <si>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</si>
  <si>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</si>
  <si>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</si>
  <si>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</si>
  <si>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</si>
  <si>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</si>
  <si>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</si>
  <si>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</si>
  <si>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</si>
  <si>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</si>
  <si>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</si>
  <si>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</si>
  <si>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</si>
  <si>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</si>
  <si>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</si>
  <si>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</si>
  <si>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</si>
  <si>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</si>
  <si>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</si>
  <si>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</si>
  <si>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</si>
  <si>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</si>
  <si>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</si>
  <si>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</si>
  <si>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</si>
  <si>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</si>
  <si>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</si>
  <si>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</si>
  <si>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</si>
  <si>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</si>
  <si>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</si>
  <si>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</si>
  <si>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</si>
  <si>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</si>
  <si>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</si>
  <si>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</si>
  <si>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</si>
  <si>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</si>
  <si>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</si>
  <si>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</si>
  <si>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</si>
  <si>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</si>
  <si>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</si>
  <si>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</si>
  <si>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</si>
  <si>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</si>
  <si>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55.470010*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</si>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</sst>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</v>
      </c>
      <c r="C4" s="11">
        <v>-0.003784</v>
      </c>
      <c r="D4" s="11">
        <v>-0.003789</v>
      </c>
      <c r="E4" s="11">
        <v>-0.003786</v>
      </c>
      <c r="F4" s="23">
        <v>-0.002097</v>
      </c>
      <c r="G4" s="33">
        <v>-0.011793</v>
      </c>
    </row>
    <row r="5" spans="1:7" ht="12.75" thickBot="1">
      <c r="A5" s="43" t="s">
        <v>13</v>
      </c>
      <c r="B5" s="44">
        <v>3.050294</v>
      </c>
      <c r="C5" s="45">
        <v>2.510868</v>
      </c>
      <c r="D5" s="45">
        <v>1.680054</v>
      </c>
      <c r="E5" s="45">
        <v>-3.238459</v>
      </c>
      <c r="F5" s="46">
        <v>-5.019623</v>
      </c>
      <c r="G5" s="47">
        <v>6.573022</v>
      </c>
    </row>
    <row r="6" spans="1:7" ht="12.75" thickTop="1">
      <c r="A6" s="6" t="s">
        <v>14</v>
      </c>
      <c r="B6" s="38">
        <v>51.39496</v>
      </c>
      <c r="C6" s="39">
        <v>-41.97099</v>
      </c>
      <c r="D6" s="39">
        <v>3.725297</v>
      </c>
      <c r="E6" s="39">
        <v>-5.222958</v>
      </c>
      <c r="F6" s="40">
        <v>22.82124</v>
      </c>
      <c r="G6" s="41">
        <v>0.002332126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2.274955</v>
      </c>
      <c r="C8" s="12">
        <v>1.343453</v>
      </c>
      <c r="D8" s="12">
        <v>-0.127138</v>
      </c>
      <c r="E8" s="12">
        <v>1.069036</v>
      </c>
      <c r="F8" s="24">
        <v>-5.606236</v>
      </c>
      <c r="G8" s="34">
        <v>0.1309858</v>
      </c>
    </row>
    <row r="9" spans="1:7" ht="12">
      <c r="A9" s="19" t="s">
        <v>17</v>
      </c>
      <c r="B9" s="28">
        <v>-0.1314114</v>
      </c>
      <c r="C9" s="12">
        <v>0.6968877</v>
      </c>
      <c r="D9" s="12">
        <v>0.5163445</v>
      </c>
      <c r="E9" s="12">
        <v>-0.1953188</v>
      </c>
      <c r="F9" s="24">
        <v>-2.232473</v>
      </c>
      <c r="G9" s="34">
        <v>-0.07151874</v>
      </c>
    </row>
    <row r="10" spans="1:7" ht="12">
      <c r="A10" s="19" t="s">
        <v>18</v>
      </c>
      <c r="B10" s="28">
        <v>-0.09403208</v>
      </c>
      <c r="C10" s="12">
        <v>-0.8539437</v>
      </c>
      <c r="D10" s="12">
        <v>0.02339605</v>
      </c>
      <c r="E10" s="12">
        <v>-0.6654848</v>
      </c>
      <c r="F10" s="24">
        <v>0.228523</v>
      </c>
      <c r="G10" s="34">
        <v>-0.3431706</v>
      </c>
    </row>
    <row r="11" spans="1:7" ht="12">
      <c r="A11" s="20" t="s">
        <v>19</v>
      </c>
      <c r="B11" s="49">
        <v>0.4621688</v>
      </c>
      <c r="C11" s="50">
        <v>-1.580372</v>
      </c>
      <c r="D11" s="50">
        <v>-3.090978</v>
      </c>
      <c r="E11" s="50">
        <v>-2.067334</v>
      </c>
      <c r="F11" s="51">
        <v>10.50925</v>
      </c>
      <c r="G11" s="48">
        <v>-0.154852</v>
      </c>
    </row>
    <row r="12" spans="1:7" ht="12">
      <c r="A12" s="19" t="s">
        <v>20</v>
      </c>
      <c r="B12" s="28">
        <v>0.2671632</v>
      </c>
      <c r="C12" s="12">
        <v>-0.242542</v>
      </c>
      <c r="D12" s="12">
        <v>-0.04477673</v>
      </c>
      <c r="E12" s="12">
        <v>-0.2129438</v>
      </c>
      <c r="F12" s="24">
        <v>-0.2483834</v>
      </c>
      <c r="G12" s="34">
        <v>-0.1149621</v>
      </c>
    </row>
    <row r="13" spans="1:7" ht="12">
      <c r="A13" s="19" t="s">
        <v>21</v>
      </c>
      <c r="B13" s="28">
        <v>0.2561471</v>
      </c>
      <c r="C13" s="12">
        <v>0.1577908</v>
      </c>
      <c r="D13" s="12">
        <v>0.05024078</v>
      </c>
      <c r="E13" s="12">
        <v>-0.1419606</v>
      </c>
      <c r="F13" s="24">
        <v>-0.1096698</v>
      </c>
      <c r="G13" s="34">
        <v>0.03826163</v>
      </c>
    </row>
    <row r="14" spans="1:7" ht="12">
      <c r="A14" s="19" t="s">
        <v>22</v>
      </c>
      <c r="B14" s="28">
        <v>-0.009434385</v>
      </c>
      <c r="C14" s="12">
        <v>-0.02860471</v>
      </c>
      <c r="D14" s="12">
        <v>-0.01947225</v>
      </c>
      <c r="E14" s="12">
        <v>-0.02790308</v>
      </c>
      <c r="F14" s="24">
        <v>0.1093468</v>
      </c>
      <c r="G14" s="34">
        <v>-0.005076269</v>
      </c>
    </row>
    <row r="15" spans="1:7" ht="12">
      <c r="A15" s="20" t="s">
        <v>23</v>
      </c>
      <c r="B15" s="30">
        <v>-0.04656035</v>
      </c>
      <c r="C15" s="14">
        <v>0.2947829</v>
      </c>
      <c r="D15" s="14">
        <v>0.4359178</v>
      </c>
      <c r="E15" s="14">
        <v>0.3363998</v>
      </c>
      <c r="F15" s="26">
        <v>-0.007835971</v>
      </c>
      <c r="G15" s="36">
        <v>0.249182</v>
      </c>
    </row>
    <row r="16" spans="1:7" ht="12">
      <c r="A16" s="19" t="s">
        <v>24</v>
      </c>
      <c r="B16" s="28">
        <v>-0.001771286</v>
      </c>
      <c r="C16" s="12">
        <v>-0.04757474</v>
      </c>
      <c r="D16" s="12">
        <v>-0.01200538</v>
      </c>
      <c r="E16" s="12">
        <v>-0.02147105</v>
      </c>
      <c r="F16" s="24">
        <v>-0.01013924</v>
      </c>
      <c r="G16" s="34">
        <v>-0.02111743</v>
      </c>
    </row>
    <row r="17" spans="1:7" ht="12">
      <c r="A17" s="19" t="s">
        <v>25</v>
      </c>
      <c r="B17" s="28">
        <v>-0.02222199</v>
      </c>
      <c r="C17" s="12">
        <v>-0.03276916</v>
      </c>
      <c r="D17" s="12">
        <v>-0.01878936</v>
      </c>
      <c r="E17" s="12">
        <v>-0.006527491</v>
      </c>
      <c r="F17" s="24">
        <v>-0.03399928</v>
      </c>
      <c r="G17" s="34">
        <v>-0.02172484</v>
      </c>
    </row>
    <row r="18" spans="1:7" ht="12">
      <c r="A18" s="19" t="s">
        <v>26</v>
      </c>
      <c r="B18" s="28">
        <v>0.00151322</v>
      </c>
      <c r="C18" s="12">
        <v>0.05151012</v>
      </c>
      <c r="D18" s="12">
        <v>0.02923721</v>
      </c>
      <c r="E18" s="12">
        <v>0.03987057</v>
      </c>
      <c r="F18" s="24">
        <v>-0.01986652</v>
      </c>
      <c r="G18" s="34">
        <v>0.02660837</v>
      </c>
    </row>
    <row r="19" spans="1:7" ht="12">
      <c r="A19" s="20" t="s">
        <v>27</v>
      </c>
      <c r="B19" s="30">
        <v>-0.2615454</v>
      </c>
      <c r="C19" s="14">
        <v>-0.2555531</v>
      </c>
      <c r="D19" s="14">
        <v>-0.2578331</v>
      </c>
      <c r="E19" s="14">
        <v>-0.2525377</v>
      </c>
      <c r="F19" s="26">
        <v>-0.183628</v>
      </c>
      <c r="G19" s="36">
        <v>-0.2466523</v>
      </c>
    </row>
    <row r="20" spans="1:7" ht="12.75" thickBot="1">
      <c r="A20" s="43" t="s">
        <v>28</v>
      </c>
      <c r="B20" s="44">
        <v>-0.006727975</v>
      </c>
      <c r="C20" s="45">
        <v>-0.003653684</v>
      </c>
      <c r="D20" s="45">
        <v>-0.00245734</v>
      </c>
      <c r="E20" s="45">
        <v>-6.392398E-05</v>
      </c>
      <c r="F20" s="46">
        <v>-0.0022604</v>
      </c>
      <c r="G20" s="47">
        <v>-0.00275938</v>
      </c>
    </row>
    <row r="21" spans="1:7" ht="12.75" thickTop="1">
      <c r="A21" s="6" t="s">
        <v>29</v>
      </c>
      <c r="B21" s="38">
        <v>-45.04736</v>
      </c>
      <c r="C21" s="39">
        <v>69.87005</v>
      </c>
      <c r="D21" s="39">
        <v>-9.011505</v>
      </c>
      <c r="E21" s="39">
        <v>-12.90279</v>
      </c>
      <c r="F21" s="40">
        <v>-37.68919</v>
      </c>
      <c r="G21" s="42">
        <v>0.00865314</v>
      </c>
    </row>
    <row r="22" spans="1:7" ht="12">
      <c r="A22" s="19" t="s">
        <v>30</v>
      </c>
      <c r="B22" s="28">
        <v>61.00664</v>
      </c>
      <c r="C22" s="12">
        <v>50.21778</v>
      </c>
      <c r="D22" s="12">
        <v>33.6012</v>
      </c>
      <c r="E22" s="12">
        <v>-64.77008</v>
      </c>
      <c r="F22" s="24">
        <v>-100.3958</v>
      </c>
      <c r="G22" s="35">
        <v>0</v>
      </c>
    </row>
    <row r="23" spans="1:7" ht="12">
      <c r="A23" s="19" t="s">
        <v>31</v>
      </c>
      <c r="B23" s="28">
        <v>-4.434859</v>
      </c>
      <c r="C23" s="12">
        <v>-4.269561</v>
      </c>
      <c r="D23" s="12">
        <v>-1.630761</v>
      </c>
      <c r="E23" s="12">
        <v>-1.740954</v>
      </c>
      <c r="F23" s="24">
        <v>6.63128</v>
      </c>
      <c r="G23" s="34">
        <v>-1.595595</v>
      </c>
    </row>
    <row r="24" spans="1:7" ht="12">
      <c r="A24" s="19" t="s">
        <v>32</v>
      </c>
      <c r="B24" s="28">
        <v>-2.532775</v>
      </c>
      <c r="C24" s="12">
        <v>-1.926651</v>
      </c>
      <c r="D24" s="12">
        <v>0.4926754</v>
      </c>
      <c r="E24" s="12">
        <v>2.310375</v>
      </c>
      <c r="F24" s="24">
        <v>2.818158</v>
      </c>
      <c r="G24" s="34">
        <v>0.2213091</v>
      </c>
    </row>
    <row r="25" spans="1:7" ht="12">
      <c r="A25" s="19" t="s">
        <v>33</v>
      </c>
      <c r="B25" s="28">
        <v>-1.292788</v>
      </c>
      <c r="C25" s="12">
        <v>-1.109179</v>
      </c>
      <c r="D25" s="12">
        <v>-0.4007271</v>
      </c>
      <c r="E25" s="12">
        <v>-0.6113662</v>
      </c>
      <c r="F25" s="24">
        <v>-1.796384</v>
      </c>
      <c r="G25" s="34">
        <v>-0.9367759</v>
      </c>
    </row>
    <row r="26" spans="1:7" ht="12">
      <c r="A26" s="20" t="s">
        <v>34</v>
      </c>
      <c r="B26" s="30">
        <v>0.6983812</v>
      </c>
      <c r="C26" s="14">
        <v>0.6965337</v>
      </c>
      <c r="D26" s="14">
        <v>0.7528928</v>
      </c>
      <c r="E26" s="14">
        <v>0.3167465</v>
      </c>
      <c r="F26" s="26">
        <v>0.8405879</v>
      </c>
      <c r="G26" s="36">
        <v>0.6381618</v>
      </c>
    </row>
    <row r="27" spans="1:7" ht="12">
      <c r="A27" s="19" t="s">
        <v>35</v>
      </c>
      <c r="B27" s="28">
        <v>-0.07689945</v>
      </c>
      <c r="C27" s="12">
        <v>0.2612573</v>
      </c>
      <c r="D27" s="12">
        <v>0.1138357</v>
      </c>
      <c r="E27" s="12">
        <v>0.06947836</v>
      </c>
      <c r="F27" s="24">
        <v>0.4555065</v>
      </c>
      <c r="G27" s="34">
        <v>0.1566522</v>
      </c>
    </row>
    <row r="28" spans="1:7" ht="12">
      <c r="A28" s="19" t="s">
        <v>36</v>
      </c>
      <c r="B28" s="28">
        <v>-0.07128258</v>
      </c>
      <c r="C28" s="12">
        <v>0.3316931</v>
      </c>
      <c r="D28" s="12">
        <v>0.2040872</v>
      </c>
      <c r="E28" s="12">
        <v>0.3026949</v>
      </c>
      <c r="F28" s="24">
        <v>0.2842334</v>
      </c>
      <c r="G28" s="34">
        <v>0.2294639</v>
      </c>
    </row>
    <row r="29" spans="1:7" ht="12">
      <c r="A29" s="19" t="s">
        <v>37</v>
      </c>
      <c r="B29" s="28">
        <v>-0.08000382</v>
      </c>
      <c r="C29" s="12">
        <v>-0.1550266</v>
      </c>
      <c r="D29" s="12">
        <v>-0.1054115</v>
      </c>
      <c r="E29" s="12">
        <v>-0.14408</v>
      </c>
      <c r="F29" s="24">
        <v>-0.05838948</v>
      </c>
      <c r="G29" s="34">
        <v>-0.1167225</v>
      </c>
    </row>
    <row r="30" spans="1:7" ht="12">
      <c r="A30" s="20" t="s">
        <v>38</v>
      </c>
      <c r="B30" s="30">
        <v>0.0483095</v>
      </c>
      <c r="C30" s="14">
        <v>0.02777623</v>
      </c>
      <c r="D30" s="14">
        <v>0.05256869</v>
      </c>
      <c r="E30" s="14">
        <v>-0.007860478</v>
      </c>
      <c r="F30" s="26">
        <v>0.1737603</v>
      </c>
      <c r="G30" s="36">
        <v>0.04759715</v>
      </c>
    </row>
    <row r="31" spans="1:7" ht="12">
      <c r="A31" s="19" t="s">
        <v>39</v>
      </c>
      <c r="B31" s="28">
        <v>-0.02432904</v>
      </c>
      <c r="C31" s="12">
        <v>-0.02073324</v>
      </c>
      <c r="D31" s="12">
        <v>-0.003683202</v>
      </c>
      <c r="E31" s="12">
        <v>0.005396398</v>
      </c>
      <c r="F31" s="24">
        <v>0.03838644</v>
      </c>
      <c r="G31" s="34">
        <v>-0.002972092</v>
      </c>
    </row>
    <row r="32" spans="1:7" ht="12">
      <c r="A32" s="19" t="s">
        <v>40</v>
      </c>
      <c r="B32" s="28">
        <v>0.0185071</v>
      </c>
      <c r="C32" s="12">
        <v>0.1008341</v>
      </c>
      <c r="D32" s="12">
        <v>0.05694631</v>
      </c>
      <c r="E32" s="12">
        <v>0.05430663</v>
      </c>
      <c r="F32" s="24">
        <v>0.02870773</v>
      </c>
      <c r="G32" s="34">
        <v>0.05755832</v>
      </c>
    </row>
    <row r="33" spans="1:7" ht="12">
      <c r="A33" s="19" t="s">
        <v>41</v>
      </c>
      <c r="B33" s="28">
        <v>0.1055222</v>
      </c>
      <c r="C33" s="12">
        <v>0.06931223</v>
      </c>
      <c r="D33" s="12">
        <v>0.1006504</v>
      </c>
      <c r="E33" s="12">
        <v>0.09062203</v>
      </c>
      <c r="F33" s="24">
        <v>0.06064535</v>
      </c>
      <c r="G33" s="34">
        <v>0.0860644</v>
      </c>
    </row>
    <row r="34" spans="1:7" ht="12">
      <c r="A34" s="20" t="s">
        <v>42</v>
      </c>
      <c r="B34" s="30">
        <v>-0.001436932</v>
      </c>
      <c r="C34" s="14">
        <v>0.0006213496</v>
      </c>
      <c r="D34" s="14">
        <v>0.003761605</v>
      </c>
      <c r="E34" s="14">
        <v>0.01478172</v>
      </c>
      <c r="F34" s="26">
        <v>-0.0180937</v>
      </c>
      <c r="G34" s="36">
        <v>0.001996295</v>
      </c>
    </row>
    <row r="35" spans="1:7" ht="12.75" thickBot="1">
      <c r="A35" s="21" t="s">
        <v>43</v>
      </c>
      <c r="B35" s="31">
        <v>-0.001319945</v>
      </c>
      <c r="C35" s="15">
        <v>-0.004567949</v>
      </c>
      <c r="D35" s="15">
        <v>-0.003917933</v>
      </c>
      <c r="E35" s="15">
        <v>-0.004876021</v>
      </c>
      <c r="F35" s="27">
        <v>0.004229728</v>
      </c>
      <c r="G35" s="37">
        <v>-0.002843634</v>
      </c>
    </row>
    <row r="36" spans="1:7" ht="12">
      <c r="A36" s="4" t="s">
        <v>44</v>
      </c>
      <c r="B36" s="3">
        <v>21.48438</v>
      </c>
      <c r="C36" s="3">
        <v>21.47827</v>
      </c>
      <c r="D36" s="3">
        <v>21.47827</v>
      </c>
      <c r="E36" s="3">
        <v>21.46912</v>
      </c>
      <c r="F36" s="3">
        <v>21.47217</v>
      </c>
      <c r="G36" s="3"/>
    </row>
    <row r="37" spans="1:6" ht="12">
      <c r="A37" s="4" t="s">
        <v>45</v>
      </c>
      <c r="B37" s="2">
        <v>-0.3601074</v>
      </c>
      <c r="C37" s="2">
        <v>-0.3326416</v>
      </c>
      <c r="D37" s="2">
        <v>-0.3214518</v>
      </c>
      <c r="E37" s="2">
        <v>-0.3163656</v>
      </c>
      <c r="F37" s="2">
        <v>-0.3092448</v>
      </c>
    </row>
    <row r="38" spans="1:7" ht="12">
      <c r="A38" s="4" t="s">
        <v>54</v>
      </c>
      <c r="B38" s="2">
        <v>-8.690101E-05</v>
      </c>
      <c r="C38" s="2">
        <v>7.075242E-05</v>
      </c>
      <c r="D38" s="2">
        <v>0</v>
      </c>
      <c r="E38" s="2">
        <v>0</v>
      </c>
      <c r="F38" s="2">
        <v>-3.943539E-05</v>
      </c>
      <c r="G38" s="2">
        <v>0.000204286</v>
      </c>
    </row>
    <row r="39" spans="1:7" ht="12.75" thickBot="1">
      <c r="A39" s="4" t="s">
        <v>55</v>
      </c>
      <c r="B39" s="2">
        <v>7.711066E-05</v>
      </c>
      <c r="C39" s="2">
        <v>-0.0001191344</v>
      </c>
      <c r="D39" s="2">
        <v>1.534067E-05</v>
      </c>
      <c r="E39" s="2">
        <v>2.199132E-05</v>
      </c>
      <c r="F39" s="2">
        <v>6.367571E-05</v>
      </c>
      <c r="G39" s="2">
        <v>0.000696772</v>
      </c>
    </row>
    <row r="40" spans="2:7" ht="12.75" thickBot="1">
      <c r="B40" s="7" t="s">
        <v>46</v>
      </c>
      <c r="C40" s="17">
        <v>-0.003786</v>
      </c>
      <c r="D40" s="16" t="s">
        <v>47</v>
      </c>
      <c r="E40" s="17">
        <v>3.114632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0.003784</v>
      </c>
      <c r="D4">
        <v>0.003789</v>
      </c>
      <c r="E4">
        <v>0.003786</v>
      </c>
      <c r="F4">
        <v>0.002097</v>
      </c>
      <c r="G4">
        <v>0.011793</v>
      </c>
    </row>
    <row r="5" spans="1:7" ht="12.75">
      <c r="A5" t="s">
        <v>13</v>
      </c>
      <c r="B5">
        <v>3.050294</v>
      </c>
      <c r="C5">
        <v>2.510868</v>
      </c>
      <c r="D5">
        <v>1.680054</v>
      </c>
      <c r="E5">
        <v>-3.238459</v>
      </c>
      <c r="F5">
        <v>-5.019623</v>
      </c>
      <c r="G5">
        <v>6.573022</v>
      </c>
    </row>
    <row r="6" spans="1:7" ht="12.75">
      <c r="A6" t="s">
        <v>14</v>
      </c>
      <c r="B6" s="53">
        <v>51.39496</v>
      </c>
      <c r="C6" s="53">
        <v>-41.97099</v>
      </c>
      <c r="D6" s="53">
        <v>3.725297</v>
      </c>
      <c r="E6" s="53">
        <v>-5.222958</v>
      </c>
      <c r="F6" s="53">
        <v>22.82124</v>
      </c>
      <c r="G6" s="53">
        <v>0.002332126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2.274955</v>
      </c>
      <c r="C8" s="53">
        <v>1.343453</v>
      </c>
      <c r="D8" s="53">
        <v>-0.127138</v>
      </c>
      <c r="E8" s="53">
        <v>1.069036</v>
      </c>
      <c r="F8" s="53">
        <v>-5.606236</v>
      </c>
      <c r="G8" s="53">
        <v>0.1309858</v>
      </c>
    </row>
    <row r="9" spans="1:7" ht="12.75">
      <c r="A9" t="s">
        <v>17</v>
      </c>
      <c r="B9" s="53">
        <v>-0.1314114</v>
      </c>
      <c r="C9" s="53">
        <v>0.6968877</v>
      </c>
      <c r="D9" s="53">
        <v>0.5163445</v>
      </c>
      <c r="E9" s="53">
        <v>-0.1953188</v>
      </c>
      <c r="F9" s="53">
        <v>-2.232473</v>
      </c>
      <c r="G9" s="53">
        <v>-0.07151874</v>
      </c>
    </row>
    <row r="10" spans="1:7" ht="12.75">
      <c r="A10" t="s">
        <v>18</v>
      </c>
      <c r="B10" s="53">
        <v>-0.09403208</v>
      </c>
      <c r="C10" s="53">
        <v>-0.8539437</v>
      </c>
      <c r="D10" s="53">
        <v>0.02339605</v>
      </c>
      <c r="E10" s="53">
        <v>-0.6654848</v>
      </c>
      <c r="F10" s="53">
        <v>0.228523</v>
      </c>
      <c r="G10" s="53">
        <v>-0.3431706</v>
      </c>
    </row>
    <row r="11" spans="1:7" ht="12.75">
      <c r="A11" t="s">
        <v>19</v>
      </c>
      <c r="B11" s="53">
        <v>0.4621688</v>
      </c>
      <c r="C11" s="53">
        <v>-1.580372</v>
      </c>
      <c r="D11" s="53">
        <v>-3.090978</v>
      </c>
      <c r="E11" s="53">
        <v>-2.067334</v>
      </c>
      <c r="F11" s="53">
        <v>10.50925</v>
      </c>
      <c r="G11" s="53">
        <v>-0.154852</v>
      </c>
    </row>
    <row r="12" spans="1:7" ht="12.75">
      <c r="A12" t="s">
        <v>20</v>
      </c>
      <c r="B12" s="53">
        <v>0.2671632</v>
      </c>
      <c r="C12" s="53">
        <v>-0.242542</v>
      </c>
      <c r="D12" s="53">
        <v>-0.04477673</v>
      </c>
      <c r="E12" s="53">
        <v>-0.2129438</v>
      </c>
      <c r="F12" s="53">
        <v>-0.2483834</v>
      </c>
      <c r="G12" s="53">
        <v>-0.1149621</v>
      </c>
    </row>
    <row r="13" spans="1:7" ht="12.75">
      <c r="A13" t="s">
        <v>21</v>
      </c>
      <c r="B13" s="53">
        <v>0.2561471</v>
      </c>
      <c r="C13" s="53">
        <v>0.1577908</v>
      </c>
      <c r="D13" s="53">
        <v>0.05024078</v>
      </c>
      <c r="E13" s="53">
        <v>-0.1419606</v>
      </c>
      <c r="F13" s="53">
        <v>-0.1096698</v>
      </c>
      <c r="G13" s="53">
        <v>0.03826163</v>
      </c>
    </row>
    <row r="14" spans="1:7" ht="12.75">
      <c r="A14" t="s">
        <v>22</v>
      </c>
      <c r="B14" s="53">
        <v>-0.009434385</v>
      </c>
      <c r="C14" s="53">
        <v>-0.02860471</v>
      </c>
      <c r="D14" s="53">
        <v>-0.01947225</v>
      </c>
      <c r="E14" s="53">
        <v>-0.02790308</v>
      </c>
      <c r="F14" s="53">
        <v>0.1093468</v>
      </c>
      <c r="G14" s="53">
        <v>-0.005076269</v>
      </c>
    </row>
    <row r="15" spans="1:7" ht="12.75">
      <c r="A15" t="s">
        <v>23</v>
      </c>
      <c r="B15" s="53">
        <v>-0.04656035</v>
      </c>
      <c r="C15" s="53">
        <v>0.2947829</v>
      </c>
      <c r="D15" s="53">
        <v>0.4359178</v>
      </c>
      <c r="E15" s="53">
        <v>0.3363998</v>
      </c>
      <c r="F15" s="53">
        <v>-0.007835971</v>
      </c>
      <c r="G15" s="53">
        <v>0.249182</v>
      </c>
    </row>
    <row r="16" spans="1:7" ht="12.75">
      <c r="A16" t="s">
        <v>24</v>
      </c>
      <c r="B16" s="53">
        <v>-0.001771286</v>
      </c>
      <c r="C16" s="53">
        <v>-0.04757474</v>
      </c>
      <c r="D16" s="53">
        <v>-0.01200538</v>
      </c>
      <c r="E16" s="53">
        <v>-0.02147105</v>
      </c>
      <c r="F16" s="53">
        <v>-0.01013924</v>
      </c>
      <c r="G16" s="53">
        <v>-0.02111743</v>
      </c>
    </row>
    <row r="17" spans="1:7" ht="12.75">
      <c r="A17" t="s">
        <v>25</v>
      </c>
      <c r="B17" s="53">
        <v>-0.02222199</v>
      </c>
      <c r="C17" s="53">
        <v>-0.03276916</v>
      </c>
      <c r="D17" s="53">
        <v>-0.01878936</v>
      </c>
      <c r="E17" s="53">
        <v>-0.006527491</v>
      </c>
      <c r="F17" s="53">
        <v>-0.03399928</v>
      </c>
      <c r="G17" s="53">
        <v>-0.02172484</v>
      </c>
    </row>
    <row r="18" spans="1:7" ht="12.75">
      <c r="A18" t="s">
        <v>26</v>
      </c>
      <c r="B18" s="53">
        <v>0.00151322</v>
      </c>
      <c r="C18" s="53">
        <v>0.05151012</v>
      </c>
      <c r="D18" s="53">
        <v>0.02923721</v>
      </c>
      <c r="E18" s="53">
        <v>0.03987057</v>
      </c>
      <c r="F18" s="53">
        <v>-0.01986652</v>
      </c>
      <c r="G18" s="53">
        <v>0.02660837</v>
      </c>
    </row>
    <row r="19" spans="1:7" ht="12.75">
      <c r="A19" t="s">
        <v>27</v>
      </c>
      <c r="B19" s="53">
        <v>-0.2615454</v>
      </c>
      <c r="C19" s="53">
        <v>-0.2555531</v>
      </c>
      <c r="D19" s="53">
        <v>-0.2578331</v>
      </c>
      <c r="E19" s="53">
        <v>-0.2525377</v>
      </c>
      <c r="F19" s="53">
        <v>-0.183628</v>
      </c>
      <c r="G19" s="53">
        <v>-0.2466523</v>
      </c>
    </row>
    <row r="20" spans="1:7" ht="12.75">
      <c r="A20" t="s">
        <v>28</v>
      </c>
      <c r="B20" s="53">
        <v>-0.006727975</v>
      </c>
      <c r="C20" s="53">
        <v>-0.003653684</v>
      </c>
      <c r="D20" s="53">
        <v>-0.00245734</v>
      </c>
      <c r="E20" s="53">
        <v>-6.392398E-05</v>
      </c>
      <c r="F20" s="53">
        <v>-0.0022604</v>
      </c>
      <c r="G20" s="53">
        <v>-0.00275938</v>
      </c>
    </row>
    <row r="21" spans="1:7" ht="12.75">
      <c r="A21" t="s">
        <v>29</v>
      </c>
      <c r="B21" s="53">
        <v>-45.04736</v>
      </c>
      <c r="C21" s="53">
        <v>69.87005</v>
      </c>
      <c r="D21" s="53">
        <v>-9.011505</v>
      </c>
      <c r="E21" s="53">
        <v>-12.90279</v>
      </c>
      <c r="F21" s="53">
        <v>-37.68919</v>
      </c>
      <c r="G21" s="53">
        <v>0.00865314</v>
      </c>
    </row>
    <row r="22" spans="1:7" ht="12.75">
      <c r="A22" t="s">
        <v>30</v>
      </c>
      <c r="B22" s="53">
        <v>61.00664</v>
      </c>
      <c r="C22" s="53">
        <v>50.21778</v>
      </c>
      <c r="D22" s="53">
        <v>33.6012</v>
      </c>
      <c r="E22" s="53">
        <v>-64.77008</v>
      </c>
      <c r="F22" s="53">
        <v>-100.3958</v>
      </c>
      <c r="G22" s="53">
        <v>0</v>
      </c>
    </row>
    <row r="23" spans="1:7" ht="12.75">
      <c r="A23" t="s">
        <v>31</v>
      </c>
      <c r="B23" s="53">
        <v>-4.434859</v>
      </c>
      <c r="C23" s="53">
        <v>-4.269561</v>
      </c>
      <c r="D23" s="53">
        <v>-1.630761</v>
      </c>
      <c r="E23" s="53">
        <v>-1.740954</v>
      </c>
      <c r="F23" s="53">
        <v>6.63128</v>
      </c>
      <c r="G23" s="53">
        <v>-1.595595</v>
      </c>
    </row>
    <row r="24" spans="1:7" ht="12.75">
      <c r="A24" t="s">
        <v>32</v>
      </c>
      <c r="B24" s="53">
        <v>-2.532775</v>
      </c>
      <c r="C24" s="53">
        <v>-1.926651</v>
      </c>
      <c r="D24" s="53">
        <v>0.4926754</v>
      </c>
      <c r="E24" s="53">
        <v>2.310375</v>
      </c>
      <c r="F24" s="53">
        <v>2.818158</v>
      </c>
      <c r="G24" s="53">
        <v>0.2213091</v>
      </c>
    </row>
    <row r="25" spans="1:7" ht="12.75">
      <c r="A25" t="s">
        <v>33</v>
      </c>
      <c r="B25" s="53">
        <v>-1.292788</v>
      </c>
      <c r="C25" s="53">
        <v>-1.109179</v>
      </c>
      <c r="D25" s="53">
        <v>-0.4007271</v>
      </c>
      <c r="E25" s="53">
        <v>-0.6113662</v>
      </c>
      <c r="F25" s="53">
        <v>-1.796384</v>
      </c>
      <c r="G25" s="53">
        <v>-0.9367759</v>
      </c>
    </row>
    <row r="26" spans="1:7" ht="12.75">
      <c r="A26" t="s">
        <v>34</v>
      </c>
      <c r="B26" s="53">
        <v>0.6983812</v>
      </c>
      <c r="C26" s="53">
        <v>0.6965337</v>
      </c>
      <c r="D26" s="53">
        <v>0.7528928</v>
      </c>
      <c r="E26" s="53">
        <v>0.3167465</v>
      </c>
      <c r="F26" s="53">
        <v>0.8405879</v>
      </c>
      <c r="G26" s="53">
        <v>0.6381618</v>
      </c>
    </row>
    <row r="27" spans="1:7" ht="12.75">
      <c r="A27" t="s">
        <v>35</v>
      </c>
      <c r="B27" s="53">
        <v>-0.07689945</v>
      </c>
      <c r="C27" s="53">
        <v>0.2612573</v>
      </c>
      <c r="D27" s="53">
        <v>0.1138357</v>
      </c>
      <c r="E27" s="53">
        <v>0.06947836</v>
      </c>
      <c r="F27" s="53">
        <v>0.4555065</v>
      </c>
      <c r="G27" s="53">
        <v>0.1566522</v>
      </c>
    </row>
    <row r="28" spans="1:7" ht="12.75">
      <c r="A28" t="s">
        <v>36</v>
      </c>
      <c r="B28" s="53">
        <v>-0.07128258</v>
      </c>
      <c r="C28" s="53">
        <v>0.3316931</v>
      </c>
      <c r="D28" s="53">
        <v>0.2040872</v>
      </c>
      <c r="E28" s="53">
        <v>0.3026949</v>
      </c>
      <c r="F28" s="53">
        <v>0.2842334</v>
      </c>
      <c r="G28" s="53">
        <v>0.2294639</v>
      </c>
    </row>
    <row r="29" spans="1:7" ht="12.75">
      <c r="A29" t="s">
        <v>37</v>
      </c>
      <c r="B29" s="53">
        <v>-0.08000382</v>
      </c>
      <c r="C29" s="53">
        <v>-0.1550266</v>
      </c>
      <c r="D29" s="53">
        <v>-0.1054115</v>
      </c>
      <c r="E29" s="53">
        <v>-0.14408</v>
      </c>
      <c r="F29" s="53">
        <v>-0.05838948</v>
      </c>
      <c r="G29" s="53">
        <v>-0.1167225</v>
      </c>
    </row>
    <row r="30" spans="1:7" ht="12.75">
      <c r="A30" t="s">
        <v>38</v>
      </c>
      <c r="B30" s="53">
        <v>0.0483095</v>
      </c>
      <c r="C30" s="53">
        <v>0.02777623</v>
      </c>
      <c r="D30" s="53">
        <v>0.05256869</v>
      </c>
      <c r="E30" s="53">
        <v>-0.007860478</v>
      </c>
      <c r="F30" s="53">
        <v>0.1737603</v>
      </c>
      <c r="G30" s="53">
        <v>0.04759715</v>
      </c>
    </row>
    <row r="31" spans="1:7" ht="12.75">
      <c r="A31" t="s">
        <v>39</v>
      </c>
      <c r="B31" s="53">
        <v>-0.02432904</v>
      </c>
      <c r="C31" s="53">
        <v>-0.02073324</v>
      </c>
      <c r="D31" s="53">
        <v>-0.003683202</v>
      </c>
      <c r="E31" s="53">
        <v>0.005396398</v>
      </c>
      <c r="F31" s="53">
        <v>0.03838644</v>
      </c>
      <c r="G31" s="53">
        <v>-0.002972092</v>
      </c>
    </row>
    <row r="32" spans="1:7" ht="12.75">
      <c r="A32" t="s">
        <v>40</v>
      </c>
      <c r="B32" s="53">
        <v>0.0185071</v>
      </c>
      <c r="C32" s="53">
        <v>0.1008341</v>
      </c>
      <c r="D32" s="53">
        <v>0.05694631</v>
      </c>
      <c r="E32" s="53">
        <v>0.05430663</v>
      </c>
      <c r="F32" s="53">
        <v>0.02870773</v>
      </c>
      <c r="G32" s="53">
        <v>0.05755832</v>
      </c>
    </row>
    <row r="33" spans="1:7" ht="12.75">
      <c r="A33" t="s">
        <v>41</v>
      </c>
      <c r="B33" s="53">
        <v>0.1055222</v>
      </c>
      <c r="C33" s="53">
        <v>0.06931223</v>
      </c>
      <c r="D33" s="53">
        <v>0.1006504</v>
      </c>
      <c r="E33" s="53">
        <v>0.09062203</v>
      </c>
      <c r="F33" s="53">
        <v>0.06064535</v>
      </c>
      <c r="G33" s="53">
        <v>0.0860644</v>
      </c>
    </row>
    <row r="34" spans="1:7" ht="12.75">
      <c r="A34" t="s">
        <v>42</v>
      </c>
      <c r="B34" s="53">
        <v>-0.001436932</v>
      </c>
      <c r="C34" s="53">
        <v>0.0006213496</v>
      </c>
      <c r="D34" s="53">
        <v>0.003761605</v>
      </c>
      <c r="E34" s="53">
        <v>0.01478172</v>
      </c>
      <c r="F34" s="53">
        <v>-0.0180937</v>
      </c>
      <c r="G34" s="53">
        <v>0.001996295</v>
      </c>
    </row>
    <row r="35" spans="1:7" ht="12.75">
      <c r="A35" t="s">
        <v>43</v>
      </c>
      <c r="B35" s="53">
        <v>-0.001319945</v>
      </c>
      <c r="C35" s="53">
        <v>-0.004567949</v>
      </c>
      <c r="D35" s="53">
        <v>-0.003917933</v>
      </c>
      <c r="E35" s="53">
        <v>-0.004876021</v>
      </c>
      <c r="F35" s="53">
        <v>0.004229728</v>
      </c>
      <c r="G35" s="53">
        <v>-0.002843634</v>
      </c>
    </row>
    <row r="36" spans="1:6" ht="12.75">
      <c r="A36" t="s">
        <v>44</v>
      </c>
      <c r="B36" s="53">
        <v>21.48438</v>
      </c>
      <c r="C36" s="53">
        <v>21.47827</v>
      </c>
      <c r="D36" s="53">
        <v>21.47827</v>
      </c>
      <c r="E36" s="53">
        <v>21.46912</v>
      </c>
      <c r="F36" s="53">
        <v>21.47217</v>
      </c>
    </row>
    <row r="37" spans="1:6" ht="12.75">
      <c r="A37" t="s">
        <v>45</v>
      </c>
      <c r="B37" s="53">
        <v>-0.3601074</v>
      </c>
      <c r="C37" s="53">
        <v>-0.3326416</v>
      </c>
      <c r="D37" s="53">
        <v>-0.3214518</v>
      </c>
      <c r="E37" s="53">
        <v>-0.3163656</v>
      </c>
      <c r="F37" s="53">
        <v>-0.3092448</v>
      </c>
    </row>
    <row r="38" spans="1:7" ht="12.75">
      <c r="A38" t="s">
        <v>56</v>
      </c>
      <c r="B38" s="53">
        <v>-8.690101E-05</v>
      </c>
      <c r="C38" s="53">
        <v>7.075242E-05</v>
      </c>
      <c r="D38" s="53">
        <v>0</v>
      </c>
      <c r="E38" s="53">
        <v>0</v>
      </c>
      <c r="F38" s="53">
        <v>-3.943539E-05</v>
      </c>
      <c r="G38" s="53">
        <v>0.000204286</v>
      </c>
    </row>
    <row r="39" spans="1:7" ht="12.75">
      <c r="A39" t="s">
        <v>57</v>
      </c>
      <c r="B39" s="53">
        <v>7.711066E-05</v>
      </c>
      <c r="C39" s="53">
        <v>-0.0001191344</v>
      </c>
      <c r="D39" s="53">
        <v>1.534067E-05</v>
      </c>
      <c r="E39" s="53">
        <v>2.199132E-05</v>
      </c>
      <c r="F39" s="53">
        <v>6.367571E-05</v>
      </c>
      <c r="G39" s="53">
        <v>0.000696772</v>
      </c>
    </row>
    <row r="40" spans="2:7" ht="12.75">
      <c r="B40" t="s">
        <v>46</v>
      </c>
      <c r="C40">
        <v>-0.003786</v>
      </c>
      <c r="D40" t="s">
        <v>47</v>
      </c>
      <c r="E40">
        <v>3.114632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-8.69010057369106E-05</v>
      </c>
      <c r="C50">
        <f>-0.017/(C7*C7+C22*C22)*(C21*C22+C6*C7)</f>
        <v>7.075241655165526E-05</v>
      </c>
      <c r="D50">
        <f>-0.017/(D7*D7+D22*D22)*(D21*D22+D6*D7)</f>
        <v>-6.281458424874489E-06</v>
      </c>
      <c r="E50">
        <f>-0.017/(E7*E7+E22*E22)*(E21*E22+E6*E7)</f>
        <v>8.736590579872594E-06</v>
      </c>
      <c r="F50">
        <f>-0.017/(F7*F7+F22*F22)*(F21*F22+F6*F7)</f>
        <v>-3.9435385367472E-05</v>
      </c>
      <c r="G50">
        <f>(B50*B$4+C50*C$4+D50*D$4+E50*E$4+F50*F$4)/SUM(B$4:F$4)</f>
        <v>-1.880869860971733E-07</v>
      </c>
    </row>
    <row r="51" spans="1:7" ht="12.75">
      <c r="A51" t="s">
        <v>60</v>
      </c>
      <c r="B51">
        <f>-0.017/(B7*B7+B22*B22)*(B21*B7-B6*B22)</f>
        <v>7.711066583726297E-05</v>
      </c>
      <c r="C51">
        <f>-0.017/(C7*C7+C22*C22)*(C21*C7-C6*C22)</f>
        <v>-0.00011913438792888596</v>
      </c>
      <c r="D51">
        <f>-0.017/(D7*D7+D22*D22)*(D21*D7-D6*D22)</f>
        <v>1.5340664954082593E-05</v>
      </c>
      <c r="E51">
        <f>-0.017/(E7*E7+E22*E22)*(E21*E7-E6*E22)</f>
        <v>2.1991329967078563E-05</v>
      </c>
      <c r="F51">
        <f>-0.017/(F7*F7+F22*F22)*(F21*F7-F6*F22)</f>
        <v>6.367570829377245E-05</v>
      </c>
      <c r="G51">
        <f>(B51*B$4+C51*C$4+D51*D$4+E51*E$4+F51*F$4)/SUM(B$4:F$4)</f>
        <v>-5.407588794978572E-08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10000.016974006221</v>
      </c>
      <c r="C62">
        <f>C7+(2/0.017)*(C8*C50-C23*C51)</f>
        <v>9999.951341295273</v>
      </c>
      <c r="D62">
        <f>D7+(2/0.017)*(D8*D50-D23*D51)</f>
        <v>10000.003037125904</v>
      </c>
      <c r="E62">
        <f>E7+(2/0.017)*(E8*E50-E23*E51)</f>
        <v>10000.005603014555</v>
      </c>
      <c r="F62">
        <f>F7+(2/0.017)*(F8*F50-F23*F51)</f>
        <v>9999.976333250144</v>
      </c>
    </row>
    <row r="63" spans="1:6" ht="12.75">
      <c r="A63" t="s">
        <v>68</v>
      </c>
      <c r="B63">
        <f>B8+(3/0.017)*(B9*B50-B24*B51)</f>
        <v>2.31143566167493</v>
      </c>
      <c r="C63">
        <f>C8+(3/0.017)*(C9*C50-C24*C51)</f>
        <v>1.3116487825651557</v>
      </c>
      <c r="D63">
        <f>D8+(3/0.017)*(D9*D50-D24*D51)</f>
        <v>-0.1290441231915614</v>
      </c>
      <c r="E63">
        <f>E8+(3/0.017)*(E9*E50-E24*E51)</f>
        <v>1.059768710701028</v>
      </c>
      <c r="F63">
        <f>F8+(3/0.017)*(F9*F50-F24*F51)</f>
        <v>-5.62236713652758</v>
      </c>
    </row>
    <row r="64" spans="1:6" ht="12.75">
      <c r="A64" t="s">
        <v>69</v>
      </c>
      <c r="B64">
        <f>B9+(4/0.017)*(B10*B50-B25*B51)</f>
        <v>-0.10603275863765715</v>
      </c>
      <c r="C64">
        <f>C9+(4/0.017)*(C10*C50-C25*C51)</f>
        <v>0.6515794784370269</v>
      </c>
      <c r="D64">
        <f>D9+(4/0.017)*(D10*D50-D25*D51)</f>
        <v>0.5177563726738211</v>
      </c>
      <c r="E64">
        <f>E9+(4/0.017)*(E10*E50-E25*E51)</f>
        <v>-0.1935233440940728</v>
      </c>
      <c r="F64">
        <f>F9+(4/0.017)*(F10*F50-F25*F51)</f>
        <v>-2.207679086824172</v>
      </c>
    </row>
    <row r="65" spans="1:6" ht="12.75">
      <c r="A65" t="s">
        <v>70</v>
      </c>
      <c r="B65">
        <f>B10+(5/0.017)*(B11*B50-B26*B51)</f>
        <v>-0.12168371908248465</v>
      </c>
      <c r="C65">
        <f>C10+(5/0.017)*(C11*C50-C26*C51)</f>
        <v>-0.8624242947144795</v>
      </c>
      <c r="D65">
        <f>D10+(5/0.017)*(D11*D50-D26*D51)</f>
        <v>0.025709571649429584</v>
      </c>
      <c r="E65">
        <f>E10+(5/0.017)*(E11*E50-E26*E51)</f>
        <v>-0.6728457198668434</v>
      </c>
      <c r="F65">
        <f>F10+(5/0.017)*(F11*F50-F26*F51)</f>
        <v>0.09088730776800591</v>
      </c>
    </row>
    <row r="66" spans="1:6" ht="12.75">
      <c r="A66" t="s">
        <v>71</v>
      </c>
      <c r="B66">
        <f>B11+(6/0.017)*(B12*B50-B27*B51)</f>
        <v>0.4560675118880451</v>
      </c>
      <c r="C66">
        <f>C11+(6/0.017)*(C12*C50-C27*C51)</f>
        <v>-1.5754434249721712</v>
      </c>
      <c r="D66">
        <f>D11+(6/0.017)*(D12*D50-D27*D51)</f>
        <v>-3.0914950772349234</v>
      </c>
      <c r="E66">
        <f>E11+(6/0.017)*(E12*E50-E27*E51)</f>
        <v>-2.0685298791779245</v>
      </c>
      <c r="F66">
        <f>F11+(6/0.017)*(F12*F50-F27*F51)</f>
        <v>10.502470139792223</v>
      </c>
    </row>
    <row r="67" spans="1:6" ht="12.75">
      <c r="A67" t="s">
        <v>72</v>
      </c>
      <c r="B67">
        <f>B12+(7/0.017)*(B13*B50-B28*B51)</f>
        <v>0.26026087330580205</v>
      </c>
      <c r="C67">
        <f>C12+(7/0.017)*(C13*C50-C28*C51)</f>
        <v>-0.221673709175972</v>
      </c>
      <c r="D67">
        <f>D12+(7/0.017)*(D13*D50-D28*D51)</f>
        <v>-0.04619584359364358</v>
      </c>
      <c r="E67">
        <f>E12+(7/0.017)*(E13*E50-E28*E51)</f>
        <v>-0.21619547090949848</v>
      </c>
      <c r="F67">
        <f>F12+(7/0.017)*(F13*F50-F28*F51)</f>
        <v>-0.25405500268688325</v>
      </c>
    </row>
    <row r="68" spans="1:6" ht="12.75">
      <c r="A68" t="s">
        <v>73</v>
      </c>
      <c r="B68">
        <f>B13+(8/0.017)*(B14*B50-B29*B51)</f>
        <v>0.25943604370575707</v>
      </c>
      <c r="C68">
        <f>C13+(8/0.017)*(C14*C50-C29*C51)</f>
        <v>0.14814710519484448</v>
      </c>
      <c r="D68">
        <f>D13+(8/0.017)*(D14*D50-D29*D51)</f>
        <v>0.05105931959182167</v>
      </c>
      <c r="E68">
        <f>E13+(8/0.017)*(E14*E50-E29*E51)</f>
        <v>-0.14058425504198624</v>
      </c>
      <c r="F68">
        <f>F13+(8/0.017)*(F14*F50-F29*F51)</f>
        <v>-0.10994939609449168</v>
      </c>
    </row>
    <row r="69" spans="1:6" ht="12.75">
      <c r="A69" t="s">
        <v>74</v>
      </c>
      <c r="B69">
        <f>B14+(9/0.017)*(B15*B50-B30*B51)</f>
        <v>-0.0092644631305426</v>
      </c>
      <c r="C69">
        <f>C14+(9/0.017)*(C15*C50-C30*C51)</f>
        <v>-0.01581110057422694</v>
      </c>
      <c r="D69">
        <f>D14+(9/0.017)*(D15*D50-D30*D51)</f>
        <v>-0.021348823163502943</v>
      </c>
      <c r="E69">
        <f>E14+(9/0.017)*(E15*E50-E30*E51)</f>
        <v>-0.026255630164568715</v>
      </c>
      <c r="F69">
        <f>F14+(9/0.017)*(F15*F50-F30*F51)</f>
        <v>0.10365281995543968</v>
      </c>
    </row>
    <row r="70" spans="1:6" ht="12.75">
      <c r="A70" t="s">
        <v>75</v>
      </c>
      <c r="B70">
        <f>B15+(10/0.017)*(B16*B50-B31*B51)</f>
        <v>-0.04536625881857111</v>
      </c>
      <c r="C70">
        <f>C15+(10/0.017)*(C16*C50-C31*C51)</f>
        <v>0.2913499178358827</v>
      </c>
      <c r="D70">
        <f>D15+(10/0.017)*(D16*D50-D31*D51)</f>
        <v>0.43599539650775593</v>
      </c>
      <c r="E70">
        <f>E15+(10/0.017)*(E16*E50-E31*E51)</f>
        <v>0.33621964838692847</v>
      </c>
      <c r="F70">
        <f>F15+(10/0.017)*(F16*F50-F31*F51)</f>
        <v>-0.009038582128907712</v>
      </c>
    </row>
    <row r="71" spans="1:6" ht="12.75">
      <c r="A71" t="s">
        <v>76</v>
      </c>
      <c r="B71">
        <f>B16+(11/0.017)*(B17*B50-B32*B51)</f>
        <v>-0.0014451563973913902</v>
      </c>
      <c r="C71">
        <f>C16+(11/0.017)*(C17*C50-C32*C51)</f>
        <v>-0.04130195018809325</v>
      </c>
      <c r="D71">
        <f>D16+(11/0.017)*(D17*D50-D32*D51)</f>
        <v>-0.012494278027207326</v>
      </c>
      <c r="E71">
        <f>E16+(11/0.017)*(E17*E50-E32*E51)</f>
        <v>-0.022280716670424666</v>
      </c>
      <c r="F71">
        <f>F16+(11/0.017)*(F17*F50-F32*F51)</f>
        <v>-0.010454493744390458</v>
      </c>
    </row>
    <row r="72" spans="1:6" ht="12.75">
      <c r="A72" t="s">
        <v>77</v>
      </c>
      <c r="B72">
        <f>B17+(12/0.017)*(B18*B50-B33*B51)</f>
        <v>-0.028058498782951087</v>
      </c>
      <c r="C72">
        <f>C17+(12/0.017)*(C18*C50-C33*C51)</f>
        <v>-0.024367793719598647</v>
      </c>
      <c r="D72">
        <f>D17+(12/0.017)*(D18*D50-D33*D51)</f>
        <v>-0.020008910387977922</v>
      </c>
      <c r="E72">
        <f>E17+(12/0.017)*(E18*E50-E33*E51)</f>
        <v>-0.007688361200757888</v>
      </c>
      <c r="F72">
        <f>F17+(12/0.017)*(F18*F50-F33*F51)</f>
        <v>-0.036172121230962216</v>
      </c>
    </row>
    <row r="73" spans="1:6" ht="12.75">
      <c r="A73" t="s">
        <v>78</v>
      </c>
      <c r="B73">
        <f>B18+(13/0.017)*(B19*B50-B34*B51)</f>
        <v>0.018978613774052397</v>
      </c>
      <c r="C73">
        <f>C18+(13/0.017)*(C19*C50-C34*C51)</f>
        <v>0.03774008008154398</v>
      </c>
      <c r="D73">
        <f>D18+(13/0.017)*(D19*D50-D34*D51)</f>
        <v>0.030431575346514986</v>
      </c>
      <c r="E73">
        <f>E18+(13/0.017)*(E19*E50-E34*E51)</f>
        <v>0.03793480257367721</v>
      </c>
      <c r="F73">
        <f>F18+(13/0.017)*(F19*F50-F34*F51)</f>
        <v>-0.013447907564919332</v>
      </c>
    </row>
    <row r="74" spans="1:6" ht="12.75">
      <c r="A74" t="s">
        <v>79</v>
      </c>
      <c r="B74">
        <f>B19+(14/0.017)*(B20*B50-B35*B51)</f>
        <v>-0.2609800885384424</v>
      </c>
      <c r="C74">
        <f>C19+(14/0.017)*(C20*C50-C35*C51)</f>
        <v>-0.25621415264278236</v>
      </c>
      <c r="D74">
        <f>D19+(14/0.017)*(D20*D50-D35*D51)</f>
        <v>-0.25777089110169654</v>
      </c>
      <c r="E74">
        <f>E19+(14/0.017)*(E20*E50-E35*E51)</f>
        <v>-0.2524498527101563</v>
      </c>
      <c r="F74">
        <f>F19+(14/0.017)*(F20*F50-F35*F51)</f>
        <v>-0.18377639273746327</v>
      </c>
    </row>
    <row r="75" spans="1:6" ht="12.75">
      <c r="A75" t="s">
        <v>80</v>
      </c>
      <c r="B75" s="53">
        <f>B20</f>
        <v>-0.006727975</v>
      </c>
      <c r="C75" s="53">
        <f>C20</f>
        <v>-0.003653684</v>
      </c>
      <c r="D75" s="53">
        <f>D20</f>
        <v>-0.00245734</v>
      </c>
      <c r="E75" s="53">
        <f>E20</f>
        <v>-6.392398E-05</v>
      </c>
      <c r="F75" s="53">
        <f>F20</f>
        <v>-0.0022604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61.072618470847196</v>
      </c>
      <c r="C82">
        <f>C22+(2/0.017)*(C8*C51+C23*C50)</f>
        <v>50.1634113871493</v>
      </c>
      <c r="D82">
        <f>D22+(2/0.017)*(D8*D51+D23*D50)</f>
        <v>33.60217566776017</v>
      </c>
      <c r="E82">
        <f>E22+(2/0.017)*(E8*E51+E23*E50)</f>
        <v>-64.76910358575219</v>
      </c>
      <c r="F82">
        <f>F22+(2/0.017)*(F8*F51+F23*F50)</f>
        <v>-100.46856330946372</v>
      </c>
    </row>
    <row r="83" spans="1:6" ht="12.75">
      <c r="A83" t="s">
        <v>83</v>
      </c>
      <c r="B83">
        <f>B23+(3/0.017)*(B9*B51+B24*B50)</f>
        <v>-4.397805916308348</v>
      </c>
      <c r="C83">
        <f>C23+(3/0.017)*(C9*C51+C24*C50)</f>
        <v>-4.308267794769941</v>
      </c>
      <c r="D83">
        <f>D23+(3/0.017)*(D9*D51+D24*D50)</f>
        <v>-1.629909291541178</v>
      </c>
      <c r="E83">
        <f>E23+(3/0.017)*(E9*E51+E24*E50)</f>
        <v>-1.7381499740679882</v>
      </c>
      <c r="F83">
        <f>F23+(3/0.017)*(F9*F51+F24*F50)</f>
        <v>6.586581862421504</v>
      </c>
    </row>
    <row r="84" spans="1:6" ht="12.75">
      <c r="A84" t="s">
        <v>84</v>
      </c>
      <c r="B84">
        <f>B24+(4/0.017)*(B10*B51+B25*B50)</f>
        <v>-2.5080470703280597</v>
      </c>
      <c r="C84">
        <f>C24+(4/0.017)*(C10*C51+C25*C50)</f>
        <v>-1.921178772850146</v>
      </c>
      <c r="D84">
        <f>D24+(4/0.017)*(D10*D51+D25*D50)</f>
        <v>0.4933521203723928</v>
      </c>
      <c r="E84">
        <f>E24+(4/0.017)*(E10*E51+E25*E50)</f>
        <v>2.3056747289391417</v>
      </c>
      <c r="F84">
        <f>F24+(4/0.017)*(F10*F51+F25*F50)</f>
        <v>2.838250343339854</v>
      </c>
    </row>
    <row r="85" spans="1:6" ht="12.75">
      <c r="A85" t="s">
        <v>85</v>
      </c>
      <c r="B85">
        <f>B25+(5/0.017)*(B11*B51+B26*B50)</f>
        <v>-1.3001562014031005</v>
      </c>
      <c r="C85">
        <f>C25+(5/0.017)*(C11*C51+C26*C50)</f>
        <v>-1.0393089725280542</v>
      </c>
      <c r="D85">
        <f>D25+(5/0.017)*(D11*D51+D26*D50)</f>
        <v>-0.4160644302058905</v>
      </c>
      <c r="E85">
        <f>E25+(5/0.017)*(E11*E51+E26*E50)</f>
        <v>-0.6239238881347213</v>
      </c>
      <c r="F85">
        <f>F25+(5/0.017)*(F11*F51+F26*F50)</f>
        <v>-1.6093148736427665</v>
      </c>
    </row>
    <row r="86" spans="1:6" ht="12.75">
      <c r="A86" t="s">
        <v>86</v>
      </c>
      <c r="B86">
        <f>B26+(6/0.017)*(B12*B51+B27*B50)</f>
        <v>0.7080107665122927</v>
      </c>
      <c r="C86">
        <f>C26+(6/0.017)*(C12*C51+C27*C50)</f>
        <v>0.7132559393060501</v>
      </c>
      <c r="D86">
        <f>D26+(6/0.017)*(D12*D51+D27*D50)</f>
        <v>0.7523979909307698</v>
      </c>
      <c r="E86">
        <f>E26+(6/0.017)*(E12*E51+E27*E50)</f>
        <v>0.31530794233478965</v>
      </c>
      <c r="F86">
        <f>F26+(6/0.017)*(F12*F51+F27*F50)</f>
        <v>0.8286658776629516</v>
      </c>
    </row>
    <row r="87" spans="1:6" ht="12.75">
      <c r="A87" t="s">
        <v>87</v>
      </c>
      <c r="B87">
        <f>B27+(7/0.017)*(B13*B51+B28*B50)</f>
        <v>-0.0662157200419035</v>
      </c>
      <c r="C87">
        <f>C27+(7/0.017)*(C13*C51+C28*C50)</f>
        <v>0.2631801497645826</v>
      </c>
      <c r="D87">
        <f>D27+(7/0.017)*(D13*D51+D28*D50)</f>
        <v>0.11362519011636112</v>
      </c>
      <c r="E87">
        <f>E27+(7/0.017)*(E13*E51+E28*E50)</f>
        <v>0.06928179135911396</v>
      </c>
      <c r="F87">
        <f>F27+(7/0.017)*(F13*F51+F28*F50)</f>
        <v>0.4480156122942822</v>
      </c>
    </row>
    <row r="88" spans="1:6" ht="12.75">
      <c r="A88" t="s">
        <v>88</v>
      </c>
      <c r="B88">
        <f>B28+(8/0.017)*(B14*B51+B29*B50)</f>
        <v>-0.06835320554744485</v>
      </c>
      <c r="C88">
        <f>C28+(8/0.017)*(C14*C51+C29*C50)</f>
        <v>0.32813512260609246</v>
      </c>
      <c r="D88">
        <f>D28+(8/0.017)*(D14*D51+D29*D50)</f>
        <v>0.20425822150193013</v>
      </c>
      <c r="E88">
        <f>E28+(8/0.017)*(E14*E51+E29*E50)</f>
        <v>0.30181377350111727</v>
      </c>
      <c r="F88">
        <f>F28+(8/0.017)*(F14*F51+F29*F50)</f>
        <v>0.28859356309875944</v>
      </c>
    </row>
    <row r="89" spans="1:6" ht="12.75">
      <c r="A89" t="s">
        <v>89</v>
      </c>
      <c r="B89">
        <f>B29+(9/0.017)*(B15*B51+B30*B50)</f>
        <v>-0.08412711373769821</v>
      </c>
      <c r="C89">
        <f>C29+(9/0.017)*(C15*C51+C30*C50)</f>
        <v>-0.1725784767478745</v>
      </c>
      <c r="D89">
        <f>D29+(9/0.017)*(D15*D51+D30*D50)</f>
        <v>-0.10204599718295759</v>
      </c>
      <c r="E89">
        <f>E29+(9/0.017)*(E15*E51+E30*E50)</f>
        <v>-0.14019983252814705</v>
      </c>
      <c r="F89">
        <f>F29+(9/0.017)*(F15*F51+F30*F50)</f>
        <v>-0.06228132638593871</v>
      </c>
    </row>
    <row r="90" spans="1:6" ht="12.75">
      <c r="A90" t="s">
        <v>90</v>
      </c>
      <c r="B90">
        <f>B30+(10/0.017)*(B16*B51+B31*B50)</f>
        <v>0.04947281353045018</v>
      </c>
      <c r="C90">
        <f>C30+(10/0.017)*(C16*C51+C31*C50)</f>
        <v>0.030247324528135555</v>
      </c>
      <c r="D90">
        <f>D30+(10/0.017)*(D16*D51+D31*D50)</f>
        <v>0.052473963745886455</v>
      </c>
      <c r="E90">
        <f>E30+(10/0.017)*(E16*E51+E31*E50)</f>
        <v>-0.008110496132563294</v>
      </c>
      <c r="F90">
        <f>F30+(10/0.017)*(F16*F51+F31*F50)</f>
        <v>0.17249006038656126</v>
      </c>
    </row>
    <row r="91" spans="1:6" ht="12.75">
      <c r="A91" t="s">
        <v>91</v>
      </c>
      <c r="B91">
        <f>B31+(11/0.017)*(B17*B51+B32*B50)</f>
        <v>-0.02647846461955461</v>
      </c>
      <c r="C91">
        <f>C31+(11/0.017)*(C17*C51+C32*C50)</f>
        <v>-0.013590881722417358</v>
      </c>
      <c r="D91">
        <f>D31+(11/0.017)*(D17*D51+D32*D50)</f>
        <v>-0.004101167806290777</v>
      </c>
      <c r="E91">
        <f>E31+(11/0.017)*(E17*E51+E32*E50)</f>
        <v>0.005610514024711142</v>
      </c>
      <c r="F91">
        <f>F31+(11/0.017)*(F17*F51+F32*F50)</f>
        <v>0.036253068532847654</v>
      </c>
    </row>
    <row r="92" spans="1:6" ht="12.75">
      <c r="A92" t="s">
        <v>92</v>
      </c>
      <c r="B92">
        <f>B32+(12/0.017)*(B18*B51+B33*B50)</f>
        <v>0.012116535360602471</v>
      </c>
      <c r="C92">
        <f>C32+(12/0.017)*(C18*C51+C33*C50)</f>
        <v>0.09996401610640518</v>
      </c>
      <c r="D92">
        <f>D32+(12/0.017)*(D18*D51+D33*D50)</f>
        <v>0.05681663019276835</v>
      </c>
      <c r="E92">
        <f>E32+(12/0.017)*(E18*E51+E33*E50)</f>
        <v>0.05548441901256878</v>
      </c>
      <c r="F92">
        <f>F32+(12/0.017)*(F18*F51+F33*F50)</f>
        <v>0.026126609425651096</v>
      </c>
    </row>
    <row r="93" spans="1:6" ht="12.75">
      <c r="A93" t="s">
        <v>93</v>
      </c>
      <c r="B93">
        <f>B33+(13/0.017)*(B19*B51+B34*B50)</f>
        <v>0.09019514715523115</v>
      </c>
      <c r="C93">
        <f>C33+(13/0.017)*(C19*C51+C34*C50)</f>
        <v>0.09262744257577565</v>
      </c>
      <c r="D93">
        <f>D33+(13/0.017)*(D19*D51+D34*D50)</f>
        <v>0.09760766621378353</v>
      </c>
      <c r="E93">
        <f>E33+(13/0.017)*(E19*E51+E34*E50)</f>
        <v>0.08647388442920176</v>
      </c>
      <c r="F93">
        <f>F33+(13/0.017)*(F19*F51+F34*F50)</f>
        <v>0.052249559288559386</v>
      </c>
    </row>
    <row r="94" spans="1:6" ht="12.75">
      <c r="A94" t="s">
        <v>94</v>
      </c>
      <c r="B94">
        <f>B34+(14/0.017)*(B20*B51+B35*B50)</f>
        <v>-0.0017697153632686316</v>
      </c>
      <c r="C94">
        <f>C34+(14/0.017)*(C20*C51+C35*C50)</f>
        <v>0.0007136556983689326</v>
      </c>
      <c r="D94">
        <f>D34+(14/0.017)*(D20*D51+D35*D50)</f>
        <v>0.003750827555932794</v>
      </c>
      <c r="E94">
        <f>E34+(14/0.017)*(E20*E51+E35*E50)</f>
        <v>0.014745480116787064</v>
      </c>
      <c r="F94">
        <f>F34+(14/0.017)*(F20*F51+F35*F50)</f>
        <v>-0.01834959819681739</v>
      </c>
    </row>
    <row r="95" spans="1:6" ht="12.75">
      <c r="A95" t="s">
        <v>95</v>
      </c>
      <c r="B95" s="53">
        <f>B35</f>
        <v>-0.001319945</v>
      </c>
      <c r="C95" s="53">
        <f>C35</f>
        <v>-0.004567949</v>
      </c>
      <c r="D95" s="53">
        <f>D35</f>
        <v>-0.003917933</v>
      </c>
      <c r="E95" s="53">
        <f>E35</f>
        <v>-0.004876021</v>
      </c>
      <c r="F95" s="53">
        <f>F35</f>
        <v>0.004229728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2.3114317382492593</v>
      </c>
      <c r="C103">
        <f>C63*10000/C62</f>
        <v>1.311655164909293</v>
      </c>
      <c r="D103">
        <f>D63*10000/D62</f>
        <v>-0.12904408399924835</v>
      </c>
      <c r="E103">
        <f>E63*10000/E62</f>
        <v>1.0597681169114097</v>
      </c>
      <c r="F103">
        <f>F63*10000/F62</f>
        <v>-5.622380442874733</v>
      </c>
      <c r="G103">
        <f>AVERAGE(C103:E103)</f>
        <v>0.7474597326071514</v>
      </c>
      <c r="H103">
        <f>STDEV(C103:E103)</f>
        <v>0.7694517376882457</v>
      </c>
      <c r="I103">
        <f>(B103*B4+C103*C4+D103*D4+E103*E4+F103*F4)/SUM(B4:F4)</f>
        <v>0.12358231320664585</v>
      </c>
      <c r="K103">
        <f>(LN(H103)+LN(H123))/2-LN(K114*K115^3)</f>
        <v>-3.8015239250041515</v>
      </c>
    </row>
    <row r="104" spans="1:11" ht="12.75">
      <c r="A104" t="s">
        <v>69</v>
      </c>
      <c r="B104">
        <f>B64*10000/B62</f>
        <v>-0.10603257865789219</v>
      </c>
      <c r="C104">
        <f>C64*10000/C62</f>
        <v>0.6515826489537989</v>
      </c>
      <c r="D104">
        <f>D64*10000/D62</f>
        <v>0.5177562154247398</v>
      </c>
      <c r="E104">
        <f>E64*10000/E62</f>
        <v>-0.19352323566272217</v>
      </c>
      <c r="F104">
        <f>F64*10000/F62</f>
        <v>-2.2076843116954086</v>
      </c>
      <c r="G104">
        <f>AVERAGE(C104:E104)</f>
        <v>0.32527187623860554</v>
      </c>
      <c r="H104">
        <f>STDEV(C104:E104)</f>
        <v>0.4542451482154875</v>
      </c>
      <c r="I104">
        <f>(B104*B4+C104*C4+D104*D4+E104*E4+F104*F4)/SUM(B4:F4)</f>
        <v>-0.07475008784892782</v>
      </c>
      <c r="K104">
        <f>(LN(H104)+LN(H124))/2-LN(K114*K115^4)</f>
        <v>-3.305954636406571</v>
      </c>
    </row>
    <row r="105" spans="1:11" ht="12.75">
      <c r="A105" t="s">
        <v>70</v>
      </c>
      <c r="B105">
        <f>B65*10000/B62</f>
        <v>-0.12168351253681478</v>
      </c>
      <c r="C105">
        <f>C65*10000/C62</f>
        <v>-0.8624284911798095</v>
      </c>
      <c r="D105">
        <f>D65*10000/D62</f>
        <v>0.025709563841111355</v>
      </c>
      <c r="E105">
        <f>E65*10000/E62</f>
        <v>-0.6728453428706185</v>
      </c>
      <c r="F105">
        <f>F65*10000/F62</f>
        <v>0.09088752286923278</v>
      </c>
      <c r="G105">
        <f>AVERAGE(C105:E105)</f>
        <v>-0.5031880900697722</v>
      </c>
      <c r="H105">
        <f>STDEV(C105:E105)</f>
        <v>0.4677445764143436</v>
      </c>
      <c r="I105">
        <f>(B105*B4+C105*C4+D105*D4+E105*E4+F105*F4)/SUM(B4:F4)</f>
        <v>-0.3687548505239971</v>
      </c>
      <c r="K105">
        <f>(LN(H105)+LN(H125))/2-LN(K114*K115^5)</f>
        <v>-3.649745723871403</v>
      </c>
    </row>
    <row r="106" spans="1:11" ht="12.75">
      <c r="A106" t="s">
        <v>71</v>
      </c>
      <c r="B106">
        <f>B66*10000/B62</f>
        <v>0.4560667377600807</v>
      </c>
      <c r="C106">
        <f>C66*10000/C62</f>
        <v>-1.5754510909131156</v>
      </c>
      <c r="D106">
        <f>D66*10000/D62</f>
        <v>-3.0914941383092307</v>
      </c>
      <c r="E106">
        <f>E66*10000/E62</f>
        <v>-2.068528720178272</v>
      </c>
      <c r="F106">
        <f>F66*10000/F62</f>
        <v>10.502494995784415</v>
      </c>
      <c r="G106">
        <f>AVERAGE(C106:E106)</f>
        <v>-2.2451579831335393</v>
      </c>
      <c r="H106">
        <f>STDEV(C106:E106)</f>
        <v>0.7733013984137208</v>
      </c>
      <c r="I106">
        <f>(B106*B4+C106*C4+D106*D4+E106*E4+F106*F4)/SUM(B4:F4)</f>
        <v>-0.15564189570065748</v>
      </c>
      <c r="K106">
        <f>(LN(H106)+LN(H126))/2-LN(K114*K115^6)</f>
        <v>-2.9428764489513877</v>
      </c>
    </row>
    <row r="107" spans="1:11" ht="12.75">
      <c r="A107" t="s">
        <v>72</v>
      </c>
      <c r="B107">
        <f>B67*10000/B62</f>
        <v>0.2602604315395836</v>
      </c>
      <c r="C107">
        <f>C67*10000/C62</f>
        <v>-0.22167478781677658</v>
      </c>
      <c r="D107">
        <f>D67*10000/D62</f>
        <v>-0.04619582956338852</v>
      </c>
      <c r="E107">
        <f>E67*10000/E62</f>
        <v>-0.21619534977492935</v>
      </c>
      <c r="F107">
        <f>F67*10000/F62</f>
        <v>-0.25405560395392607</v>
      </c>
      <c r="G107">
        <f>AVERAGE(C107:E107)</f>
        <v>-0.16135532238503147</v>
      </c>
      <c r="H107">
        <f>STDEV(C107:E107)</f>
        <v>0.09976867068632887</v>
      </c>
      <c r="I107">
        <f>(B107*B4+C107*C4+D107*D4+E107*E4+F107*F4)/SUM(B4:F4)</f>
        <v>-0.11282795443588785</v>
      </c>
      <c r="K107">
        <f>(LN(H107)+LN(H127))/2-LN(K114*K115^7)</f>
        <v>-3.80912507321187</v>
      </c>
    </row>
    <row r="108" spans="1:9" ht="12.75">
      <c r="A108" t="s">
        <v>73</v>
      </c>
      <c r="B108">
        <f>B68*10000/B62</f>
        <v>0.2594356033396026</v>
      </c>
      <c r="C108">
        <f>C68*10000/C62</f>
        <v>0.1481478260629769</v>
      </c>
      <c r="D108">
        <f>D68*10000/D62</f>
        <v>0.05105930408446816</v>
      </c>
      <c r="E108">
        <f>E68*10000/E62</f>
        <v>-0.14058417627246766</v>
      </c>
      <c r="F108">
        <f>F68*10000/F62</f>
        <v>-0.10994965630959294</v>
      </c>
      <c r="G108">
        <f>AVERAGE(C108:E108)</f>
        <v>0.01954098462499247</v>
      </c>
      <c r="H108">
        <f>STDEV(C108:E108)</f>
        <v>0.14692377492877376</v>
      </c>
      <c r="I108">
        <f>(B108*B4+C108*C4+D108*D4+E108*E4+F108*F4)/SUM(B4:F4)</f>
        <v>0.03689163016218195</v>
      </c>
    </row>
    <row r="109" spans="1:9" ht="12.75">
      <c r="A109" t="s">
        <v>74</v>
      </c>
      <c r="B109">
        <f>B69*10000/B62</f>
        <v>-0.009264447405063811</v>
      </c>
      <c r="C109">
        <f>C69*10000/C62</f>
        <v>-0.01581117750936872</v>
      </c>
      <c r="D109">
        <f>D69*10000/D62</f>
        <v>-0.021348816679598526</v>
      </c>
      <c r="E109">
        <f>E69*10000/E62</f>
        <v>-0.02625561545350916</v>
      </c>
      <c r="F109">
        <f>F69*10000/F62</f>
        <v>0.10365306526855642</v>
      </c>
      <c r="G109">
        <f>AVERAGE(C109:E109)</f>
        <v>-0.021138536547492134</v>
      </c>
      <c r="H109">
        <f>STDEV(C109:E109)</f>
        <v>0.005225393218956752</v>
      </c>
      <c r="I109">
        <f>(B109*B4+C109*C4+D109*D4+E109*E4+F109*F4)/SUM(B4:F4)</f>
        <v>-0.0027847984193544316</v>
      </c>
    </row>
    <row r="110" spans="1:11" ht="12.75">
      <c r="A110" t="s">
        <v>75</v>
      </c>
      <c r="B110">
        <f>B70*10000/B62</f>
        <v>-0.04536618181398588</v>
      </c>
      <c r="C110">
        <f>C70*10000/C62</f>
        <v>0.29135133551374337</v>
      </c>
      <c r="D110">
        <f>D70*10000/D62</f>
        <v>0.43599526409050493</v>
      </c>
      <c r="E110">
        <f>E70*10000/E62</f>
        <v>0.33621946000267566</v>
      </c>
      <c r="F110">
        <f>F70*10000/F62</f>
        <v>-0.009038603520344569</v>
      </c>
      <c r="G110">
        <f>AVERAGE(C110:E110)</f>
        <v>0.3545220198689747</v>
      </c>
      <c r="H110">
        <f>STDEV(C110:E110)</f>
        <v>0.07403853247988094</v>
      </c>
      <c r="I110">
        <f>(B110*B4+C110*C4+D110*D4+E110*E4+F110*F4)/SUM(B4:F4)</f>
        <v>0.24834358390519826</v>
      </c>
      <c r="K110">
        <f>EXP(AVERAGE(K103:K107))</f>
        <v>0.030141715747075973</v>
      </c>
    </row>
    <row r="111" spans="1:9" ht="12.75">
      <c r="A111" t="s">
        <v>76</v>
      </c>
      <c r="B111">
        <f>B71*10000/B62</f>
        <v>-0.0014451539443861858</v>
      </c>
      <c r="C111">
        <f>C71*10000/C62</f>
        <v>-0.041302151159011036</v>
      </c>
      <c r="D111">
        <f>D71*10000/D62</f>
        <v>-0.012494274232538934</v>
      </c>
      <c r="E111">
        <f>E71*10000/E62</f>
        <v>-0.02228070418651368</v>
      </c>
      <c r="F111">
        <f>F71*10000/F62</f>
        <v>-0.010454518486837846</v>
      </c>
      <c r="G111">
        <f>AVERAGE(C111:E111)</f>
        <v>-0.02535904319268788</v>
      </c>
      <c r="H111">
        <f>STDEV(C111:E111)</f>
        <v>0.014648568924314452</v>
      </c>
      <c r="I111">
        <f>(B111*B4+C111*C4+D111*D4+E111*E4+F111*F4)/SUM(B4:F4)</f>
        <v>-0.01991520512676995</v>
      </c>
    </row>
    <row r="112" spans="1:9" ht="12.75">
      <c r="A112" t="s">
        <v>77</v>
      </c>
      <c r="B112">
        <f>B72*10000/B62</f>
        <v>-0.028058451156518636</v>
      </c>
      <c r="C112">
        <f>C72*10000/C62</f>
        <v>-0.024367912290703543</v>
      </c>
      <c r="D112">
        <f>D72*10000/D62</f>
        <v>-0.020008904311021765</v>
      </c>
      <c r="E112">
        <f>E72*10000/E62</f>
        <v>-0.00768835689296033</v>
      </c>
      <c r="F112">
        <f>F72*10000/F62</f>
        <v>-0.03617220683881931</v>
      </c>
      <c r="G112">
        <f>AVERAGE(C112:E112)</f>
        <v>-0.01735505783156188</v>
      </c>
      <c r="H112">
        <f>STDEV(C112:E112)</f>
        <v>0.008650668639995541</v>
      </c>
      <c r="I112">
        <f>(B112*B4+C112*C4+D112*D4+E112*E4+F112*F4)/SUM(B4:F4)</f>
        <v>-0.021408866819632003</v>
      </c>
    </row>
    <row r="113" spans="1:9" ht="12.75">
      <c r="A113" t="s">
        <v>78</v>
      </c>
      <c r="B113">
        <f>B73*10000/B62</f>
        <v>0.018978581559796252</v>
      </c>
      <c r="C113">
        <f>C73*10000/C62</f>
        <v>0.037740263720778856</v>
      </c>
      <c r="D113">
        <f>D73*10000/D62</f>
        <v>0.030431566104065215</v>
      </c>
      <c r="E113">
        <f>E73*10000/E62</f>
        <v>0.037934781318764016</v>
      </c>
      <c r="F113">
        <f>F73*10000/F62</f>
        <v>-0.013447939391821099</v>
      </c>
      <c r="G113">
        <f>AVERAGE(C113:E113)</f>
        <v>0.0353688703812027</v>
      </c>
      <c r="H113">
        <f>STDEV(C113:E113)</f>
        <v>0.00427693692001197</v>
      </c>
      <c r="I113">
        <f>(B113*B4+C113*C4+D113*D4+E113*E4+F113*F4)/SUM(B4:F4)</f>
        <v>0.026492210046843413</v>
      </c>
    </row>
    <row r="114" spans="1:11" ht="12.75">
      <c r="A114" t="s">
        <v>79</v>
      </c>
      <c r="B114">
        <f>B74*10000/B62</f>
        <v>-0.26097964555142966</v>
      </c>
      <c r="C114">
        <f>C74*10000/C62</f>
        <v>-0.2562153993537287</v>
      </c>
      <c r="D114">
        <f>D74*10000/D62</f>
        <v>-0.25777081281345526</v>
      </c>
      <c r="E114">
        <f>E74*10000/E62</f>
        <v>-0.25244971126221566</v>
      </c>
      <c r="F114">
        <f>F74*10000/F62</f>
        <v>-0.18377682767748427</v>
      </c>
      <c r="G114">
        <f>AVERAGE(C114:E114)</f>
        <v>-0.2554786411431332</v>
      </c>
      <c r="H114">
        <f>STDEV(C114:E114)</f>
        <v>0.0027359897524154918</v>
      </c>
      <c r="I114">
        <f>(B114*B4+C114*C4+D114*D4+E114*E4+F114*F4)/SUM(B4:F4)</f>
        <v>-0.24671188419082218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-0.006727963579950433</v>
      </c>
      <c r="C115">
        <f>C75*10000/C62</f>
        <v>-0.0036537017784395998</v>
      </c>
      <c r="D115">
        <f>D75*10000/D62</f>
        <v>-0.00245733925367513</v>
      </c>
      <c r="E115">
        <f>E75*10000/E62</f>
        <v>-6.392394418332104E-05</v>
      </c>
      <c r="F115">
        <f>F75*10000/F62</f>
        <v>-0.002260405349644798</v>
      </c>
      <c r="G115">
        <f>AVERAGE(C115:E115)</f>
        <v>-0.002058321658766017</v>
      </c>
      <c r="H115">
        <f>STDEV(C115:E115)</f>
        <v>0.0018278505151173366</v>
      </c>
      <c r="I115">
        <f>(B115*B4+C115*C4+D115*D4+E115*E4+F115*F4)/SUM(B4:F4)</f>
        <v>-0.0027591904717767513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61.07251480632257</v>
      </c>
      <c r="C122">
        <f>C82*10000/C62</f>
        <v>50.16365547699929</v>
      </c>
      <c r="D122">
        <f>D82*10000/D62</f>
        <v>33.60216546235946</v>
      </c>
      <c r="E122">
        <f>E82*10000/E62</f>
        <v>-64.76906729554952</v>
      </c>
      <c r="F122">
        <f>F82*10000/F62</f>
        <v>-100.46880108646208</v>
      </c>
      <c r="G122">
        <f>AVERAGE(C122:E122)</f>
        <v>6.332251214603076</v>
      </c>
      <c r="H122">
        <f>STDEV(C122:E122)</f>
        <v>62.12985480658939</v>
      </c>
      <c r="I122">
        <f>(B122*B4+C122*C4+D122*D4+E122*E4+F122*F4)/SUM(B4:F4)</f>
        <v>-0.008029936860224705</v>
      </c>
    </row>
    <row r="123" spans="1:9" ht="12.75">
      <c r="A123" t="s">
        <v>83</v>
      </c>
      <c r="B123">
        <f>B83*10000/B62</f>
        <v>-4.397798451482521</v>
      </c>
      <c r="C123">
        <f>C83*10000/C62</f>
        <v>-4.3082887583449985</v>
      </c>
      <c r="D123">
        <f>D83*10000/D62</f>
        <v>-1.6299087965173553</v>
      </c>
      <c r="E123">
        <f>E83*10000/E62</f>
        <v>-1.7381490001805735</v>
      </c>
      <c r="F123">
        <f>F83*10000/F62</f>
        <v>6.586597450756931</v>
      </c>
      <c r="G123">
        <f>AVERAGE(C123:E123)</f>
        <v>-2.558782185014309</v>
      </c>
      <c r="H123">
        <f>STDEV(C123:E123)</f>
        <v>1.5160834155869294</v>
      </c>
      <c r="I123">
        <f>(B123*B4+C123*C4+D123*D4+E123*E4+F123*F4)/SUM(B4:F4)</f>
        <v>-1.6043386008453155</v>
      </c>
    </row>
    <row r="124" spans="1:9" ht="12.75">
      <c r="A124" t="s">
        <v>84</v>
      </c>
      <c r="B124">
        <f>B84*10000/B62</f>
        <v>-2.508042813174628</v>
      </c>
      <c r="C124">
        <f>C84*10000/C62</f>
        <v>-1.9211881211026969</v>
      </c>
      <c r="D124">
        <f>D84*10000/D62</f>
        <v>0.49335197053518787</v>
      </c>
      <c r="E124">
        <f>E84*10000/E62</f>
        <v>2.3056734370669587</v>
      </c>
      <c r="F124">
        <f>F84*10000/F62</f>
        <v>2.838257060571842</v>
      </c>
      <c r="G124">
        <f>AVERAGE(C124:E124)</f>
        <v>0.2926124288331499</v>
      </c>
      <c r="H124">
        <f>STDEV(C124:E124)</f>
        <v>2.1205687752782647</v>
      </c>
      <c r="I124">
        <f>(B124*B4+C124*C4+D124*D4+E124*E4+F124*F4)/SUM(B4:F4)</f>
        <v>0.22811791103608497</v>
      </c>
    </row>
    <row r="125" spans="1:9" ht="12.75">
      <c r="A125" t="s">
        <v>85</v>
      </c>
      <c r="B125">
        <f>B85*10000/B62</f>
        <v>-1.3001539945209015</v>
      </c>
      <c r="C125">
        <f>C85*10000/C62</f>
        <v>-1.0393140296955032</v>
      </c>
      <c r="D125">
        <f>D85*10000/D62</f>
        <v>-0.416064303841923</v>
      </c>
      <c r="E125">
        <f>E85*10000/E62</f>
        <v>-0.6239235385494546</v>
      </c>
      <c r="F125">
        <f>F85*10000/F62</f>
        <v>-1.609318682377036</v>
      </c>
      <c r="G125">
        <f>AVERAGE(C125:E125)</f>
        <v>-0.6931006240289603</v>
      </c>
      <c r="H125">
        <f>STDEV(C125:E125)</f>
        <v>0.31733130488610756</v>
      </c>
      <c r="I125">
        <f>(B125*B4+C125*C4+D125*D4+E125*E4+F125*F4)/SUM(B4:F4)</f>
        <v>-0.9028041013023118</v>
      </c>
    </row>
    <row r="126" spans="1:9" ht="12.75">
      <c r="A126" t="s">
        <v>86</v>
      </c>
      <c r="B126">
        <f>B86*10000/B62</f>
        <v>0.7080095647364171</v>
      </c>
      <c r="C126">
        <f>C86*10000/C62</f>
        <v>0.7132594099339523</v>
      </c>
      <c r="D126">
        <f>D86*10000/D62</f>
        <v>0.7523977624180963</v>
      </c>
      <c r="E126">
        <f>E86*10000/E62</f>
        <v>0.3153077656673896</v>
      </c>
      <c r="F126">
        <f>F86*10000/F62</f>
        <v>0.8286678388503972</v>
      </c>
      <c r="G126">
        <f>AVERAGE(C126:E126)</f>
        <v>0.5936549793398127</v>
      </c>
      <c r="H126">
        <f>STDEV(C126:E126)</f>
        <v>0.2418487774998967</v>
      </c>
      <c r="I126">
        <f>(B126*B4+C126*C4+D126*D4+E126*E4+F126*F4)/SUM(B4:F4)</f>
        <v>0.6415148225759842</v>
      </c>
    </row>
    <row r="127" spans="1:9" ht="12.75">
      <c r="A127" t="s">
        <v>87</v>
      </c>
      <c r="B127">
        <f>B87*10000/B62</f>
        <v>-0.06621560764748989</v>
      </c>
      <c r="C127">
        <f>C87*10000/C62</f>
        <v>0.26318143037133357</v>
      </c>
      <c r="D127">
        <f>D87*10000/D62</f>
        <v>0.11362515560697077</v>
      </c>
      <c r="E127">
        <f>E87*10000/E62</f>
        <v>0.06928175254044718</v>
      </c>
      <c r="F127">
        <f>F87*10000/F62</f>
        <v>0.4480166726041344</v>
      </c>
      <c r="G127">
        <f>AVERAGE(C127:E127)</f>
        <v>0.14869611283958384</v>
      </c>
      <c r="H127">
        <f>STDEV(C127:E127)</f>
        <v>0.10159601516122184</v>
      </c>
      <c r="I127">
        <f>(B127*B4+C127*C4+D127*D4+E127*E4+F127*F4)/SUM(B4:F4)</f>
        <v>0.15756622760582087</v>
      </c>
    </row>
    <row r="128" spans="1:9" ht="12.75">
      <c r="A128" t="s">
        <v>88</v>
      </c>
      <c r="B128">
        <f>B88*10000/B62</f>
        <v>-0.06835308952486817</v>
      </c>
      <c r="C128">
        <f>C88*10000/C62</f>
        <v>0.3281367192768658</v>
      </c>
      <c r="D128">
        <f>D88*10000/D62</f>
        <v>0.20425815946615541</v>
      </c>
      <c r="E128">
        <f>E88*10000/E62</f>
        <v>0.30181360439451543</v>
      </c>
      <c r="F128">
        <f>F88*10000/F62</f>
        <v>0.2885942461075427</v>
      </c>
      <c r="G128">
        <f>AVERAGE(C128:E128)</f>
        <v>0.2780694943791789</v>
      </c>
      <c r="H128">
        <f>STDEV(C128:E128)</f>
        <v>0.06526340065847966</v>
      </c>
      <c r="I128">
        <f>(B128*B4+C128*C4+D128*D4+E128*E4+F128*F4)/SUM(B4:F4)</f>
        <v>0.22944743984895236</v>
      </c>
    </row>
    <row r="129" spans="1:9" ht="12.75">
      <c r="A129" t="s">
        <v>89</v>
      </c>
      <c r="B129">
        <f>B89*10000/B62</f>
        <v>-0.0841269709405254</v>
      </c>
      <c r="C129">
        <f>C89*10000/C62</f>
        <v>-0.17257931649647484</v>
      </c>
      <c r="D129">
        <f>D89*10000/D62</f>
        <v>-0.10204596619031286</v>
      </c>
      <c r="E129">
        <f>E89*10000/E62</f>
        <v>-0.14019975397402082</v>
      </c>
      <c r="F129">
        <f>F89*10000/F62</f>
        <v>-0.062281473785944785</v>
      </c>
      <c r="G129">
        <f>AVERAGE(C129:E129)</f>
        <v>-0.1382750122202695</v>
      </c>
      <c r="H129">
        <f>STDEV(C129:E129)</f>
        <v>0.035306045508764025</v>
      </c>
      <c r="I129">
        <f>(B129*B4+C129*C4+D129*D4+E129*E4+F129*F4)/SUM(B4:F4)</f>
        <v>-0.12031419576672503</v>
      </c>
    </row>
    <row r="130" spans="1:9" ht="12.75">
      <c r="A130" t="s">
        <v>90</v>
      </c>
      <c r="B130">
        <f>B90*10000/B62</f>
        <v>0.049472729555408254</v>
      </c>
      <c r="C130">
        <f>C90*10000/C62</f>
        <v>0.030247471708415016</v>
      </c>
      <c r="D130">
        <f>D90*10000/D62</f>
        <v>0.05247394780888784</v>
      </c>
      <c r="E130">
        <f>E90*10000/E62</f>
        <v>-0.008110491588243052</v>
      </c>
      <c r="F130">
        <f>F90*10000/F62</f>
        <v>0.17249046861543857</v>
      </c>
      <c r="G130">
        <f>AVERAGE(C130:E130)</f>
        <v>0.024870309309686603</v>
      </c>
      <c r="H130">
        <f>STDEV(C130:E130)</f>
        <v>0.030648066511003276</v>
      </c>
      <c r="I130">
        <f>(B130*B4+C130*C4+D130*D4+E130*E4+F130*F4)/SUM(B4:F4)</f>
        <v>0.04811074073615551</v>
      </c>
    </row>
    <row r="131" spans="1:9" ht="12.75">
      <c r="A131" t="s">
        <v>91</v>
      </c>
      <c r="B131">
        <f>B91*10000/B62</f>
        <v>-0.02647841967506858</v>
      </c>
      <c r="C131">
        <f>C91*10000/C62</f>
        <v>-0.013590947854209218</v>
      </c>
      <c r="D131">
        <f>D91*10000/D62</f>
        <v>-0.004101166560714858</v>
      </c>
      <c r="E131">
        <f>E91*10000/E62</f>
        <v>0.0056105108811337285</v>
      </c>
      <c r="F131">
        <f>F91*10000/F62</f>
        <v>0.03625315433228116</v>
      </c>
      <c r="G131">
        <f>AVERAGE(C131:E131)</f>
        <v>-0.004027201177930116</v>
      </c>
      <c r="H131">
        <f>STDEV(C131:E131)</f>
        <v>0.009600943055224177</v>
      </c>
      <c r="I131">
        <f>(B131*B4+C131*C4+D131*D4+E131*E4+F131*F4)/SUM(B4:F4)</f>
        <v>-0.0018955373655421641</v>
      </c>
    </row>
    <row r="132" spans="1:9" ht="12.75">
      <c r="A132" t="s">
        <v>92</v>
      </c>
      <c r="B132">
        <f>B92*10000/B62</f>
        <v>0.012116514794022721</v>
      </c>
      <c r="C132">
        <f>C92*10000/C62</f>
        <v>0.0999645025207263</v>
      </c>
      <c r="D132">
        <f>D92*10000/D62</f>
        <v>0.056816612936847664</v>
      </c>
      <c r="E132">
        <f>E92*10000/E62</f>
        <v>0.05548438792458547</v>
      </c>
      <c r="F132">
        <f>F92*10000/F62</f>
        <v>0.02612667125899042</v>
      </c>
      <c r="G132">
        <f>AVERAGE(C132:E132)</f>
        <v>0.07075516779405315</v>
      </c>
      <c r="H132">
        <f>STDEV(C132:E132)</f>
        <v>0.025304794649472082</v>
      </c>
      <c r="I132">
        <f>(B132*B4+C132*C4+D132*D4+E132*E4+F132*F4)/SUM(B4:F4)</f>
        <v>0.05633345000961205</v>
      </c>
    </row>
    <row r="133" spans="1:9" ht="12.75">
      <c r="A133" t="s">
        <v>93</v>
      </c>
      <c r="B133">
        <f>B93*10000/B62</f>
        <v>0.09019499405819213</v>
      </c>
      <c r="C133">
        <f>C93*10000/C62</f>
        <v>0.09262789329110656</v>
      </c>
      <c r="D133">
        <f>D93*10000/D62</f>
        <v>0.09760763656911538</v>
      </c>
      <c r="E133">
        <f>E93*10000/E62</f>
        <v>0.0864738359777856</v>
      </c>
      <c r="F133">
        <f>F93*10000/F62</f>
        <v>0.05224968294657702</v>
      </c>
      <c r="G133">
        <f>AVERAGE(C133:E133)</f>
        <v>0.09223645527933584</v>
      </c>
      <c r="H133">
        <f>STDEV(C133:E133)</f>
        <v>0.00557721226865785</v>
      </c>
      <c r="I133">
        <f>(B133*B4+C133*C4+D133*D4+E133*E4+F133*F4)/SUM(B4:F4)</f>
        <v>0.08661067326954659</v>
      </c>
    </row>
    <row r="134" spans="1:9" ht="12.75">
      <c r="A134" t="s">
        <v>94</v>
      </c>
      <c r="B134">
        <f>B94*10000/B62</f>
        <v>-0.001769712359357772</v>
      </c>
      <c r="C134">
        <f>C94*10000/C62</f>
        <v>0.00071365917094202</v>
      </c>
      <c r="D134">
        <f>D94*10000/D62</f>
        <v>0.003750826416759587</v>
      </c>
      <c r="E134">
        <f>E94*10000/E62</f>
        <v>0.014745471854877722</v>
      </c>
      <c r="F134">
        <f>F94*10000/F62</f>
        <v>-0.018349641624455217</v>
      </c>
      <c r="G134">
        <f>AVERAGE(C134:E134)</f>
        <v>0.006403319147526443</v>
      </c>
      <c r="H134">
        <f>STDEV(C134:E134)</f>
        <v>0.00738239324774446</v>
      </c>
      <c r="I134">
        <f>(B134*B4+C134*C4+D134*D4+E134*E4+F134*F4)/SUM(B4:F4)</f>
        <v>0.0019230750665324306</v>
      </c>
    </row>
    <row r="135" spans="1:9" ht="12.75">
      <c r="A135" t="s">
        <v>95</v>
      </c>
      <c r="B135">
        <f>B95*10000/B62</f>
        <v>-0.0013199427595283388</v>
      </c>
      <c r="C135">
        <f>C95*10000/C62</f>
        <v>-0.004567971227156314</v>
      </c>
      <c r="D135">
        <f>D95*10000/D62</f>
        <v>-0.003917931810074781</v>
      </c>
      <c r="E135">
        <f>E95*10000/E62</f>
        <v>-0.004876018267959867</v>
      </c>
      <c r="F135">
        <f>F95*10000/F62</f>
        <v>0.004229738010415145</v>
      </c>
      <c r="G135">
        <f>AVERAGE(C135:E135)</f>
        <v>-0.0044539737683969875</v>
      </c>
      <c r="H135">
        <f>STDEV(C135:E135)</f>
        <v>0.0004891103971992238</v>
      </c>
      <c r="I135">
        <f>(B135*B4+C135*C4+D135*D4+E135*E4+F135*F4)/SUM(B4:F4)</f>
        <v>-0.00284353054627481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2005-05-31T07:01:37Z</cp:lastPrinted>
  <dcterms:created xsi:type="dcterms:W3CDTF">2005-05-31T07:01:37Z</dcterms:created>
  <dcterms:modified xsi:type="dcterms:W3CDTF">2005-05-31T08:10:44Z</dcterms:modified>
  <cp:category/>
  <cp:version/>
  <cp:contentType/>
  <cp:contentStatus/>
</cp:coreProperties>
</file>