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<sst xmlns="http://schemas.openxmlformats.org/spreadsheetml/2006/main" count="206" uniqueCount="99">
  <si>
    <t xml:space="preserve"> Wed 01/06/2005       08:33:51</t>
  </si>
  <si>
    <t>LISSNER</t>
  </si>
  <si>
    <t>HCMQAP583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</si>
  <si>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</si>
  <si>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</si>
  <si>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</si>
  <si>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</si>
  <si>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</si>
  <si>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</si>
  <si>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</si>
  <si>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</si>
  <si>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</si>
  <si>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</si>
  <si>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</si>
  <si>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</si>
  <si>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</si>
  <si>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</si>
  <si>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</si>
  <si>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</si>
  <si>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b6*!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</si>
  <si>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</si>
  <si>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</si>
  <si>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</si>
  <si>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</si>
  <si>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</si>
  <si>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</si>
  <si>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</si>
  <si>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</si>
  <si>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</si>
  <si>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</si>
  <si>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</si>
  <si>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</si>
  <si>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</si>
  <si>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</si>
  <si>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</si>
  <si>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</si>
  <si>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</si>
  <si>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</si>
  <si>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</si>
  <si>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</si>
  <si>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</si>
  <si>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</si>
  <si>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</si>
  <si>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</si>
  <si>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</si>
  <si>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</si>
  <si>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</si>
  <si>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</si>
  <si>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</si>
  <si>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55.457139*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</si>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</sst>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72" fontId="1" fillId="0" borderId="14" xfId="0" applyNumberFormat="1" applyFont="1" applyBorder="1" applyAlignment="1">
      <alignment horizontal="left"/>
    </xf>
    <xf numFmtId="1" fontId="1" fillId="0" borderId="14" xfId="0" applyNumberFormat="1" applyFont="1" applyBorder="1" applyAlignment="1">
      <alignment horizontal="left"/>
    </xf>
    <xf numFmtId="172" fontId="2" fillId="0" borderId="14" xfId="0" applyNumberFormat="1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72" fontId="1" fillId="0" borderId="5" xfId="0" applyNumberFormat="1" applyFont="1" applyBorder="1" applyAlignment="1">
      <alignment horizontal="left"/>
    </xf>
    <xf numFmtId="1" fontId="1" fillId="0" borderId="5" xfId="0" applyNumberFormat="1" applyFont="1" applyBorder="1" applyAlignment="1">
      <alignment horizontal="left"/>
    </xf>
    <xf numFmtId="172" fontId="2" fillId="0" borderId="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172" fontId="1" fillId="0" borderId="18" xfId="0" applyNumberFormat="1" applyFont="1" applyBorder="1" applyAlignment="1">
      <alignment horizontal="left"/>
    </xf>
    <xf numFmtId="1" fontId="1" fillId="0" borderId="18" xfId="0" applyNumberFormat="1" applyFont="1" applyBorder="1" applyAlignment="1">
      <alignment horizontal="left"/>
    </xf>
    <xf numFmtId="172" fontId="2" fillId="0" borderId="18" xfId="0" applyNumberFormat="1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" fontId="1" fillId="0" borderId="23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172" fontId="1" fillId="0" borderId="25" xfId="0" applyNumberFormat="1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3" fillId="0" borderId="18" xfId="0" applyNumberFormat="1" applyFont="1" applyBorder="1" applyAlignment="1">
      <alignment horizontal="left"/>
    </xf>
    <xf numFmtId="172" fontId="2" fillId="2" borderId="5" xfId="0" applyNumberFormat="1" applyFont="1" applyFill="1" applyBorder="1" applyAlignment="1">
      <alignment horizontal="left"/>
    </xf>
    <xf numFmtId="172" fontId="2" fillId="2" borderId="6" xfId="0" applyNumberFormat="1" applyFont="1" applyFill="1" applyBorder="1" applyAlignment="1">
      <alignment horizontal="left"/>
    </xf>
    <xf numFmtId="172" fontId="2" fillId="2" borderId="14" xfId="0" applyNumberFormat="1" applyFont="1" applyFill="1" applyBorder="1" applyAlignment="1">
      <alignment horizontal="left"/>
    </xf>
    <xf numFmtId="173" fontId="3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b6*!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093913"/>
        <c:axId val="36845218"/>
      </c:lineChart>
      <c:catAx>
        <c:axId val="409391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845218"/>
        <c:crosses val="autoZero"/>
        <c:auto val="1"/>
        <c:lblOffset val="100"/>
        <c:noMultiLvlLbl val="0"/>
      </c:catAx>
      <c:valAx>
        <c:axId val="36845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9391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8" t="s">
        <v>5</v>
      </c>
      <c r="B3" s="8" t="s">
        <v>6</v>
      </c>
      <c r="C3" s="9" t="s">
        <v>7</v>
      </c>
      <c r="D3" s="9" t="s">
        <v>8</v>
      </c>
      <c r="E3" s="9" t="s">
        <v>9</v>
      </c>
      <c r="F3" s="22" t="s">
        <v>10</v>
      </c>
      <c r="G3" s="32" t="s">
        <v>11</v>
      </c>
    </row>
    <row r="4" spans="1:7" ht="12">
      <c r="A4" s="19" t="s">
        <v>12</v>
      </c>
      <c r="B4" s="10">
        <v>-0.002273</v>
      </c>
      <c r="C4" s="11">
        <v>-0.003789</v>
      </c>
      <c r="D4" s="11">
        <v>-0.003785</v>
      </c>
      <c r="E4" s="11">
        <v>-0.003779</v>
      </c>
      <c r="F4" s="23">
        <v>-0.002097</v>
      </c>
      <c r="G4" s="33">
        <v>-0.01179</v>
      </c>
    </row>
    <row r="5" spans="1:7" ht="12.75" thickBot="1">
      <c r="A5" s="43" t="s">
        <v>13</v>
      </c>
      <c r="B5" s="44">
        <v>8.688302</v>
      </c>
      <c r="C5" s="45">
        <v>4.6302</v>
      </c>
      <c r="D5" s="45">
        <v>-0.047332</v>
      </c>
      <c r="E5" s="45">
        <v>-4.887667</v>
      </c>
      <c r="F5" s="46">
        <v>-8.875889</v>
      </c>
      <c r="G5" s="47">
        <v>7.91731</v>
      </c>
    </row>
    <row r="6" spans="1:7" ht="12.75" thickTop="1">
      <c r="A6" s="6" t="s">
        <v>14</v>
      </c>
      <c r="B6" s="38">
        <v>-25.27877</v>
      </c>
      <c r="C6" s="39">
        <v>-12.28525</v>
      </c>
      <c r="D6" s="39">
        <v>-23.37568</v>
      </c>
      <c r="E6" s="39">
        <v>134.8364</v>
      </c>
      <c r="F6" s="40">
        <v>-151.2211</v>
      </c>
      <c r="G6" s="41">
        <v>0.001629319</v>
      </c>
    </row>
    <row r="7" spans="1:7" ht="12">
      <c r="A7" s="19" t="s">
        <v>15</v>
      </c>
      <c r="B7" s="29">
        <v>10000</v>
      </c>
      <c r="C7" s="13">
        <v>10000</v>
      </c>
      <c r="D7" s="13">
        <v>10000</v>
      </c>
      <c r="E7" s="13">
        <v>10000</v>
      </c>
      <c r="F7" s="25">
        <v>10000</v>
      </c>
      <c r="G7" s="35">
        <v>10000</v>
      </c>
    </row>
    <row r="8" spans="1:7" ht="12">
      <c r="A8" s="19" t="s">
        <v>16</v>
      </c>
      <c r="B8" s="28">
        <v>4.773962</v>
      </c>
      <c r="C8" s="12">
        <v>-1.211022</v>
      </c>
      <c r="D8" s="12">
        <v>0.6138717</v>
      </c>
      <c r="E8" s="12">
        <v>0.7908272</v>
      </c>
      <c r="F8" s="24">
        <v>-0.7134732</v>
      </c>
      <c r="G8" s="34">
        <v>0.6409809</v>
      </c>
    </row>
    <row r="9" spans="1:7" ht="12">
      <c r="A9" s="19" t="s">
        <v>17</v>
      </c>
      <c r="B9" s="28">
        <v>0.1729413</v>
      </c>
      <c r="C9" s="12">
        <v>-0.2395084</v>
      </c>
      <c r="D9" s="12">
        <v>0.1068023</v>
      </c>
      <c r="E9" s="12">
        <v>0.02641138</v>
      </c>
      <c r="F9" s="24">
        <v>-1.388204</v>
      </c>
      <c r="G9" s="34">
        <v>-0.1857354</v>
      </c>
    </row>
    <row r="10" spans="1:7" ht="12">
      <c r="A10" s="19" t="s">
        <v>18</v>
      </c>
      <c r="B10" s="28">
        <v>-0.6210151</v>
      </c>
      <c r="C10" s="12">
        <v>0.5400046</v>
      </c>
      <c r="D10" s="12">
        <v>-0.2659325</v>
      </c>
      <c r="E10" s="12">
        <v>-1.238398</v>
      </c>
      <c r="F10" s="24">
        <v>-2.118619</v>
      </c>
      <c r="G10" s="34">
        <v>-0.6037457</v>
      </c>
    </row>
    <row r="11" spans="1:7" ht="12">
      <c r="A11" s="20" t="s">
        <v>19</v>
      </c>
      <c r="B11" s="49">
        <v>-2.090696</v>
      </c>
      <c r="C11" s="50">
        <v>-4.72149</v>
      </c>
      <c r="D11" s="50">
        <v>-2.988173</v>
      </c>
      <c r="E11" s="50">
        <v>-2.098273</v>
      </c>
      <c r="F11" s="51">
        <v>9.280299</v>
      </c>
      <c r="G11" s="48">
        <v>-1.426671</v>
      </c>
    </row>
    <row r="12" spans="1:7" ht="12">
      <c r="A12" s="19" t="s">
        <v>20</v>
      </c>
      <c r="B12" s="28">
        <v>0.03570714</v>
      </c>
      <c r="C12" s="12">
        <v>0.444587</v>
      </c>
      <c r="D12" s="12">
        <v>0.1046354</v>
      </c>
      <c r="E12" s="12">
        <v>-0.2499353</v>
      </c>
      <c r="F12" s="24">
        <v>-0.5183692</v>
      </c>
      <c r="G12" s="34">
        <v>0.008329283</v>
      </c>
    </row>
    <row r="13" spans="1:7" ht="12">
      <c r="A13" s="19" t="s">
        <v>21</v>
      </c>
      <c r="B13" s="28">
        <v>0.05417221</v>
      </c>
      <c r="C13" s="12">
        <v>-0.09119369</v>
      </c>
      <c r="D13" s="12">
        <v>0.009326201</v>
      </c>
      <c r="E13" s="12">
        <v>0.07351283</v>
      </c>
      <c r="F13" s="24">
        <v>-0.1051359</v>
      </c>
      <c r="G13" s="34">
        <v>-0.00824904</v>
      </c>
    </row>
    <row r="14" spans="1:7" ht="12">
      <c r="A14" s="19" t="s">
        <v>22</v>
      </c>
      <c r="B14" s="28">
        <v>-0.1082922</v>
      </c>
      <c r="C14" s="12">
        <v>-0.1231951</v>
      </c>
      <c r="D14" s="12">
        <v>-0.02809057</v>
      </c>
      <c r="E14" s="12">
        <v>-0.002842343</v>
      </c>
      <c r="F14" s="24">
        <v>0.01915371</v>
      </c>
      <c r="G14" s="34">
        <v>-0.05024132</v>
      </c>
    </row>
    <row r="15" spans="1:7" ht="12">
      <c r="A15" s="20" t="s">
        <v>23</v>
      </c>
      <c r="B15" s="30">
        <v>0.08510407</v>
      </c>
      <c r="C15" s="14">
        <v>0.4842066</v>
      </c>
      <c r="D15" s="14">
        <v>0.5249205</v>
      </c>
      <c r="E15" s="14">
        <v>0.3784947</v>
      </c>
      <c r="F15" s="26">
        <v>-0.04180684</v>
      </c>
      <c r="G15" s="36">
        <v>0.3407793</v>
      </c>
    </row>
    <row r="16" spans="1:7" ht="12">
      <c r="A16" s="19" t="s">
        <v>24</v>
      </c>
      <c r="B16" s="28">
        <v>-0.007548432</v>
      </c>
      <c r="C16" s="12">
        <v>0.07840777</v>
      </c>
      <c r="D16" s="12">
        <v>-0.003521191</v>
      </c>
      <c r="E16" s="12">
        <v>-0.05137399</v>
      </c>
      <c r="F16" s="24">
        <v>-0.01642843</v>
      </c>
      <c r="G16" s="34">
        <v>0.002421935</v>
      </c>
    </row>
    <row r="17" spans="1:7" ht="12">
      <c r="A17" s="19" t="s">
        <v>25</v>
      </c>
      <c r="B17" s="28">
        <v>-0.02918856</v>
      </c>
      <c r="C17" s="12">
        <v>-0.03069396</v>
      </c>
      <c r="D17" s="12">
        <v>-0.01804685</v>
      </c>
      <c r="E17" s="12">
        <v>-0.01906177</v>
      </c>
      <c r="F17" s="24">
        <v>-0.02882268</v>
      </c>
      <c r="G17" s="34">
        <v>-0.0243855</v>
      </c>
    </row>
    <row r="18" spans="1:7" ht="12">
      <c r="A18" s="19" t="s">
        <v>26</v>
      </c>
      <c r="B18" s="28">
        <v>0.0290601</v>
      </c>
      <c r="C18" s="12">
        <v>0.0147783</v>
      </c>
      <c r="D18" s="12">
        <v>0.0434175</v>
      </c>
      <c r="E18" s="12">
        <v>0.0275454</v>
      </c>
      <c r="F18" s="24">
        <v>0.03834089</v>
      </c>
      <c r="G18" s="34">
        <v>0.02995068</v>
      </c>
    </row>
    <row r="19" spans="1:7" ht="12">
      <c r="A19" s="20" t="s">
        <v>27</v>
      </c>
      <c r="B19" s="30">
        <v>-0.261783</v>
      </c>
      <c r="C19" s="14">
        <v>-0.2558162</v>
      </c>
      <c r="D19" s="14">
        <v>-0.2716303</v>
      </c>
      <c r="E19" s="14">
        <v>-0.256123</v>
      </c>
      <c r="F19" s="26">
        <v>-0.1826197</v>
      </c>
      <c r="G19" s="36">
        <v>-0.2508014</v>
      </c>
    </row>
    <row r="20" spans="1:7" ht="12.75" thickBot="1">
      <c r="A20" s="43" t="s">
        <v>28</v>
      </c>
      <c r="B20" s="44">
        <v>-0.005523141</v>
      </c>
      <c r="C20" s="45">
        <v>-0.00307513</v>
      </c>
      <c r="D20" s="45">
        <v>-0.0009442032</v>
      </c>
      <c r="E20" s="45">
        <v>0.009767386</v>
      </c>
      <c r="F20" s="46">
        <v>0.002187331</v>
      </c>
      <c r="G20" s="47">
        <v>0.0008721485</v>
      </c>
    </row>
    <row r="21" spans="1:7" ht="12.75" thickTop="1">
      <c r="A21" s="6" t="s">
        <v>29</v>
      </c>
      <c r="B21" s="38">
        <v>-76.5777</v>
      </c>
      <c r="C21" s="39">
        <v>10.16205</v>
      </c>
      <c r="D21" s="39">
        <v>7.903936</v>
      </c>
      <c r="E21" s="39">
        <v>52.83301</v>
      </c>
      <c r="F21" s="40">
        <v>-44.79261</v>
      </c>
      <c r="G21" s="42">
        <v>0.007797488</v>
      </c>
    </row>
    <row r="22" spans="1:7" ht="12">
      <c r="A22" s="19" t="s">
        <v>30</v>
      </c>
      <c r="B22" s="28">
        <v>173.7835</v>
      </c>
      <c r="C22" s="12">
        <v>92.60664</v>
      </c>
      <c r="D22" s="12">
        <v>-0.9466379</v>
      </c>
      <c r="E22" s="12">
        <v>-97.75646</v>
      </c>
      <c r="F22" s="24">
        <v>-177.5364</v>
      </c>
      <c r="G22" s="35">
        <v>0</v>
      </c>
    </row>
    <row r="23" spans="1:7" ht="12">
      <c r="A23" s="19" t="s">
        <v>31</v>
      </c>
      <c r="B23" s="28">
        <v>-2.172741</v>
      </c>
      <c r="C23" s="12">
        <v>-2.214803</v>
      </c>
      <c r="D23" s="12">
        <v>-1.526507</v>
      </c>
      <c r="E23" s="12">
        <v>-2.21578</v>
      </c>
      <c r="F23" s="24">
        <v>6.253271</v>
      </c>
      <c r="G23" s="34">
        <v>-0.9142729</v>
      </c>
    </row>
    <row r="24" spans="1:7" ht="12">
      <c r="A24" s="19" t="s">
        <v>32</v>
      </c>
      <c r="B24" s="28">
        <v>-1.875805</v>
      </c>
      <c r="C24" s="12">
        <v>0.3327509</v>
      </c>
      <c r="D24" s="12">
        <v>1.97395</v>
      </c>
      <c r="E24" s="12">
        <v>1.662784</v>
      </c>
      <c r="F24" s="24">
        <v>0.0183151</v>
      </c>
      <c r="G24" s="34">
        <v>0.6863446</v>
      </c>
    </row>
    <row r="25" spans="1:7" ht="12">
      <c r="A25" s="19" t="s">
        <v>33</v>
      </c>
      <c r="B25" s="28">
        <v>-0.5986923</v>
      </c>
      <c r="C25" s="12">
        <v>-0.8272301</v>
      </c>
      <c r="D25" s="12">
        <v>-0.7290347</v>
      </c>
      <c r="E25" s="12">
        <v>-0.77881</v>
      </c>
      <c r="F25" s="24">
        <v>-1.113501</v>
      </c>
      <c r="G25" s="34">
        <v>-0.7970721</v>
      </c>
    </row>
    <row r="26" spans="1:7" ht="12">
      <c r="A26" s="20" t="s">
        <v>34</v>
      </c>
      <c r="B26" s="30">
        <v>0.6019146</v>
      </c>
      <c r="C26" s="14">
        <v>0.1094867</v>
      </c>
      <c r="D26" s="14">
        <v>0.3286713</v>
      </c>
      <c r="E26" s="14">
        <v>0.07657353</v>
      </c>
      <c r="F26" s="26">
        <v>0.7278732</v>
      </c>
      <c r="G26" s="36">
        <v>0.3079997</v>
      </c>
    </row>
    <row r="27" spans="1:7" ht="12">
      <c r="A27" s="19" t="s">
        <v>35</v>
      </c>
      <c r="B27" s="28">
        <v>-0.2795531</v>
      </c>
      <c r="C27" s="12">
        <v>0.07942144</v>
      </c>
      <c r="D27" s="12">
        <v>-0.02763728</v>
      </c>
      <c r="E27" s="12">
        <v>-0.3337408</v>
      </c>
      <c r="F27" s="24">
        <v>-0.04349207</v>
      </c>
      <c r="G27" s="34">
        <v>-0.1139326</v>
      </c>
    </row>
    <row r="28" spans="1:7" ht="12">
      <c r="A28" s="19" t="s">
        <v>36</v>
      </c>
      <c r="B28" s="28">
        <v>-0.1193883</v>
      </c>
      <c r="C28" s="12">
        <v>0.09739949</v>
      </c>
      <c r="D28" s="12">
        <v>0.1934086</v>
      </c>
      <c r="E28" s="12">
        <v>0.3566343</v>
      </c>
      <c r="F28" s="24">
        <v>0.1497148</v>
      </c>
      <c r="G28" s="34">
        <v>0.1584533</v>
      </c>
    </row>
    <row r="29" spans="1:7" ht="12">
      <c r="A29" s="19" t="s">
        <v>37</v>
      </c>
      <c r="B29" s="28">
        <v>-0.08621186</v>
      </c>
      <c r="C29" s="12">
        <v>-0.0540736</v>
      </c>
      <c r="D29" s="12">
        <v>-0.08023439</v>
      </c>
      <c r="E29" s="12">
        <v>0.03672712</v>
      </c>
      <c r="F29" s="24">
        <v>-0.05650291</v>
      </c>
      <c r="G29" s="34">
        <v>-0.04351813</v>
      </c>
    </row>
    <row r="30" spans="1:7" ht="12">
      <c r="A30" s="20" t="s">
        <v>38</v>
      </c>
      <c r="B30" s="30">
        <v>0.03705811</v>
      </c>
      <c r="C30" s="14">
        <v>-0.02634747</v>
      </c>
      <c r="D30" s="14">
        <v>0.01133464</v>
      </c>
      <c r="E30" s="14">
        <v>-0.02363684</v>
      </c>
      <c r="F30" s="26">
        <v>0.2501345</v>
      </c>
      <c r="G30" s="36">
        <v>0.02939459</v>
      </c>
    </row>
    <row r="31" spans="1:7" ht="12">
      <c r="A31" s="19" t="s">
        <v>39</v>
      </c>
      <c r="B31" s="28">
        <v>-0.03264833</v>
      </c>
      <c r="C31" s="12">
        <v>0.04658423</v>
      </c>
      <c r="D31" s="12">
        <v>-0.0025772</v>
      </c>
      <c r="E31" s="12">
        <v>0.00209186</v>
      </c>
      <c r="F31" s="24">
        <v>-0.02066874</v>
      </c>
      <c r="G31" s="34">
        <v>0.003634748</v>
      </c>
    </row>
    <row r="32" spans="1:7" ht="12">
      <c r="A32" s="19" t="s">
        <v>40</v>
      </c>
      <c r="B32" s="28">
        <v>-0.00504287</v>
      </c>
      <c r="C32" s="12">
        <v>0.01437483</v>
      </c>
      <c r="D32" s="12">
        <v>0.01628379</v>
      </c>
      <c r="E32" s="12">
        <v>0.06160374</v>
      </c>
      <c r="F32" s="24">
        <v>0.04066776</v>
      </c>
      <c r="G32" s="34">
        <v>0.02688429</v>
      </c>
    </row>
    <row r="33" spans="1:7" ht="12">
      <c r="A33" s="19" t="s">
        <v>41</v>
      </c>
      <c r="B33" s="28">
        <v>0.1192199</v>
      </c>
      <c r="C33" s="12">
        <v>0.09706117</v>
      </c>
      <c r="D33" s="12">
        <v>0.08535773</v>
      </c>
      <c r="E33" s="12">
        <v>0.06491497</v>
      </c>
      <c r="F33" s="24">
        <v>0.06702838</v>
      </c>
      <c r="G33" s="34">
        <v>0.0857159</v>
      </c>
    </row>
    <row r="34" spans="1:7" ht="12">
      <c r="A34" s="20" t="s">
        <v>42</v>
      </c>
      <c r="B34" s="30">
        <v>-0.02860251</v>
      </c>
      <c r="C34" s="14">
        <v>-0.01501012</v>
      </c>
      <c r="D34" s="14">
        <v>0.007366376</v>
      </c>
      <c r="E34" s="14">
        <v>0.01334807</v>
      </c>
      <c r="F34" s="26">
        <v>-0.0051</v>
      </c>
      <c r="G34" s="36">
        <v>-0.003442044</v>
      </c>
    </row>
    <row r="35" spans="1:7" ht="12.75" thickBot="1">
      <c r="A35" s="21" t="s">
        <v>43</v>
      </c>
      <c r="B35" s="31">
        <v>-0.002619078</v>
      </c>
      <c r="C35" s="15">
        <v>0.001701507</v>
      </c>
      <c r="D35" s="15">
        <v>-0.001757989</v>
      </c>
      <c r="E35" s="15">
        <v>0.002870176</v>
      </c>
      <c r="F35" s="27">
        <v>0.002144884</v>
      </c>
      <c r="G35" s="37">
        <v>0.0005839609</v>
      </c>
    </row>
    <row r="36" spans="1:7" ht="12">
      <c r="A36" s="4" t="s">
        <v>44</v>
      </c>
      <c r="B36" s="3">
        <v>22.15881</v>
      </c>
      <c r="C36" s="3">
        <v>22.15881</v>
      </c>
      <c r="D36" s="3">
        <v>22.17102</v>
      </c>
      <c r="E36" s="3">
        <v>22.17102</v>
      </c>
      <c r="F36" s="3">
        <v>22.18018</v>
      </c>
      <c r="G36" s="3"/>
    </row>
    <row r="37" spans="1:6" ht="12">
      <c r="A37" s="4" t="s">
        <v>45</v>
      </c>
      <c r="B37" s="2">
        <v>0.3819784</v>
      </c>
      <c r="C37" s="2">
        <v>0.3265381</v>
      </c>
      <c r="D37" s="2">
        <v>0.2878825</v>
      </c>
      <c r="E37" s="2">
        <v>0.2568563</v>
      </c>
      <c r="F37" s="2">
        <v>0.2253215</v>
      </c>
    </row>
    <row r="38" spans="1:7" ht="12">
      <c r="A38" s="4" t="s">
        <v>54</v>
      </c>
      <c r="B38" s="2">
        <v>4.522261E-05</v>
      </c>
      <c r="C38" s="2">
        <v>2.072317E-05</v>
      </c>
      <c r="D38" s="2">
        <v>3.973992E-05</v>
      </c>
      <c r="E38" s="2">
        <v>-0.000228322</v>
      </c>
      <c r="F38" s="2">
        <v>0.0002556434</v>
      </c>
      <c r="G38" s="2">
        <v>0.000238311</v>
      </c>
    </row>
    <row r="39" spans="1:7" ht="12.75" thickBot="1">
      <c r="A39" s="4" t="s">
        <v>55</v>
      </c>
      <c r="B39" s="2">
        <v>0.0001293962</v>
      </c>
      <c r="C39" s="2">
        <v>-1.74674E-05</v>
      </c>
      <c r="D39" s="2">
        <v>-1.343293E-05</v>
      </c>
      <c r="E39" s="2">
        <v>-9.20481E-05</v>
      </c>
      <c r="F39" s="2">
        <v>8.068604E-05</v>
      </c>
      <c r="G39" s="2">
        <v>0.0006767812</v>
      </c>
    </row>
    <row r="40" spans="2:7" ht="12.75" thickBot="1">
      <c r="B40" s="7" t="s">
        <v>46</v>
      </c>
      <c r="C40" s="17">
        <v>-0.003784</v>
      </c>
      <c r="D40" s="16" t="s">
        <v>47</v>
      </c>
      <c r="E40" s="17">
        <v>3.115555</v>
      </c>
      <c r="F40" s="16" t="s">
        <v>48</v>
      </c>
      <c r="G40" s="52" t="s">
        <v>49</v>
      </c>
    </row>
    <row r="41" spans="1:6" ht="12">
      <c r="A41" s="5" t="s">
        <v>52</v>
      </c>
      <c r="F41" s="1" t="s">
        <v>53</v>
      </c>
    </row>
    <row r="42" spans="1:6" ht="12">
      <c r="A42" s="4" t="s">
        <v>50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51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0.002273</v>
      </c>
      <c r="C4">
        <v>0.003789</v>
      </c>
      <c r="D4">
        <v>0.003785</v>
      </c>
      <c r="E4">
        <v>0.003779</v>
      </c>
      <c r="F4">
        <v>0.002097</v>
      </c>
      <c r="G4">
        <v>0.01179</v>
      </c>
    </row>
    <row r="5" spans="1:7" ht="12.75">
      <c r="A5" t="s">
        <v>13</v>
      </c>
      <c r="B5">
        <v>8.688302</v>
      </c>
      <c r="C5">
        <v>4.6302</v>
      </c>
      <c r="D5">
        <v>-0.047332</v>
      </c>
      <c r="E5">
        <v>-4.887667</v>
      </c>
      <c r="F5">
        <v>-8.875889</v>
      </c>
      <c r="G5">
        <v>7.91731</v>
      </c>
    </row>
    <row r="6" spans="1:7" ht="12.75">
      <c r="A6" t="s">
        <v>14</v>
      </c>
      <c r="B6" s="53">
        <v>-25.27877</v>
      </c>
      <c r="C6" s="53">
        <v>-12.28525</v>
      </c>
      <c r="D6" s="53">
        <v>-23.37568</v>
      </c>
      <c r="E6" s="53">
        <v>134.8364</v>
      </c>
      <c r="F6" s="53">
        <v>-151.2211</v>
      </c>
      <c r="G6" s="53">
        <v>0.001629319</v>
      </c>
    </row>
    <row r="7" spans="1:7" ht="12.75">
      <c r="A7" t="s">
        <v>15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16</v>
      </c>
      <c r="B8" s="53">
        <v>4.773962</v>
      </c>
      <c r="C8" s="53">
        <v>-1.211022</v>
      </c>
      <c r="D8" s="53">
        <v>0.6138717</v>
      </c>
      <c r="E8" s="53">
        <v>0.7908272</v>
      </c>
      <c r="F8" s="53">
        <v>-0.7134732</v>
      </c>
      <c r="G8" s="53">
        <v>0.6409809</v>
      </c>
    </row>
    <row r="9" spans="1:7" ht="12.75">
      <c r="A9" t="s">
        <v>17</v>
      </c>
      <c r="B9" s="53">
        <v>0.1729413</v>
      </c>
      <c r="C9" s="53">
        <v>-0.2395084</v>
      </c>
      <c r="D9" s="53">
        <v>0.1068023</v>
      </c>
      <c r="E9" s="53">
        <v>0.02641138</v>
      </c>
      <c r="F9" s="53">
        <v>-1.388204</v>
      </c>
      <c r="G9" s="53">
        <v>-0.1857354</v>
      </c>
    </row>
    <row r="10" spans="1:7" ht="12.75">
      <c r="A10" t="s">
        <v>18</v>
      </c>
      <c r="B10" s="53">
        <v>-0.6210151</v>
      </c>
      <c r="C10" s="53">
        <v>0.5400046</v>
      </c>
      <c r="D10" s="53">
        <v>-0.2659325</v>
      </c>
      <c r="E10" s="53">
        <v>-1.238398</v>
      </c>
      <c r="F10" s="53">
        <v>-2.118619</v>
      </c>
      <c r="G10" s="53">
        <v>-0.6037457</v>
      </c>
    </row>
    <row r="11" spans="1:7" ht="12.75">
      <c r="A11" t="s">
        <v>19</v>
      </c>
      <c r="B11" s="53">
        <v>-2.090696</v>
      </c>
      <c r="C11" s="53">
        <v>-4.72149</v>
      </c>
      <c r="D11" s="53">
        <v>-2.988173</v>
      </c>
      <c r="E11" s="53">
        <v>-2.098273</v>
      </c>
      <c r="F11" s="53">
        <v>9.280299</v>
      </c>
      <c r="G11" s="53">
        <v>-1.426671</v>
      </c>
    </row>
    <row r="12" spans="1:7" ht="12.75">
      <c r="A12" t="s">
        <v>20</v>
      </c>
      <c r="B12" s="53">
        <v>0.03570714</v>
      </c>
      <c r="C12" s="53">
        <v>0.444587</v>
      </c>
      <c r="D12" s="53">
        <v>0.1046354</v>
      </c>
      <c r="E12" s="53">
        <v>-0.2499353</v>
      </c>
      <c r="F12" s="53">
        <v>-0.5183692</v>
      </c>
      <c r="G12" s="53">
        <v>0.008329283</v>
      </c>
    </row>
    <row r="13" spans="1:7" ht="12.75">
      <c r="A13" t="s">
        <v>21</v>
      </c>
      <c r="B13" s="53">
        <v>0.05417221</v>
      </c>
      <c r="C13" s="53">
        <v>-0.09119369</v>
      </c>
      <c r="D13" s="53">
        <v>0.009326201</v>
      </c>
      <c r="E13" s="53">
        <v>0.07351283</v>
      </c>
      <c r="F13" s="53">
        <v>-0.1051359</v>
      </c>
      <c r="G13" s="53">
        <v>-0.00824904</v>
      </c>
    </row>
    <row r="14" spans="1:7" ht="12.75">
      <c r="A14" t="s">
        <v>22</v>
      </c>
      <c r="B14" s="53">
        <v>-0.1082922</v>
      </c>
      <c r="C14" s="53">
        <v>-0.1231951</v>
      </c>
      <c r="D14" s="53">
        <v>-0.02809057</v>
      </c>
      <c r="E14" s="53">
        <v>-0.002842343</v>
      </c>
      <c r="F14" s="53">
        <v>0.01915371</v>
      </c>
      <c r="G14" s="53">
        <v>-0.05024132</v>
      </c>
    </row>
    <row r="15" spans="1:7" ht="12.75">
      <c r="A15" t="s">
        <v>23</v>
      </c>
      <c r="B15" s="53">
        <v>0.08510407</v>
      </c>
      <c r="C15" s="53">
        <v>0.4842066</v>
      </c>
      <c r="D15" s="53">
        <v>0.5249205</v>
      </c>
      <c r="E15" s="53">
        <v>0.3784947</v>
      </c>
      <c r="F15" s="53">
        <v>-0.04180684</v>
      </c>
      <c r="G15" s="53">
        <v>0.3407793</v>
      </c>
    </row>
    <row r="16" spans="1:7" ht="12.75">
      <c r="A16" t="s">
        <v>24</v>
      </c>
      <c r="B16" s="53">
        <v>-0.007548432</v>
      </c>
      <c r="C16" s="53">
        <v>0.07840777</v>
      </c>
      <c r="D16" s="53">
        <v>-0.003521191</v>
      </c>
      <c r="E16" s="53">
        <v>-0.05137399</v>
      </c>
      <c r="F16" s="53">
        <v>-0.01642843</v>
      </c>
      <c r="G16" s="53">
        <v>0.002421935</v>
      </c>
    </row>
    <row r="17" spans="1:7" ht="12.75">
      <c r="A17" t="s">
        <v>25</v>
      </c>
      <c r="B17" s="53">
        <v>-0.02918856</v>
      </c>
      <c r="C17" s="53">
        <v>-0.03069396</v>
      </c>
      <c r="D17" s="53">
        <v>-0.01804685</v>
      </c>
      <c r="E17" s="53">
        <v>-0.01906177</v>
      </c>
      <c r="F17" s="53">
        <v>-0.02882268</v>
      </c>
      <c r="G17" s="53">
        <v>-0.0243855</v>
      </c>
    </row>
    <row r="18" spans="1:7" ht="12.75">
      <c r="A18" t="s">
        <v>26</v>
      </c>
      <c r="B18" s="53">
        <v>0.0290601</v>
      </c>
      <c r="C18" s="53">
        <v>0.0147783</v>
      </c>
      <c r="D18" s="53">
        <v>0.0434175</v>
      </c>
      <c r="E18" s="53">
        <v>0.0275454</v>
      </c>
      <c r="F18" s="53">
        <v>0.03834089</v>
      </c>
      <c r="G18" s="53">
        <v>0.02995068</v>
      </c>
    </row>
    <row r="19" spans="1:7" ht="12.75">
      <c r="A19" t="s">
        <v>27</v>
      </c>
      <c r="B19" s="53">
        <v>-0.261783</v>
      </c>
      <c r="C19" s="53">
        <v>-0.2558162</v>
      </c>
      <c r="D19" s="53">
        <v>-0.2716303</v>
      </c>
      <c r="E19" s="53">
        <v>-0.256123</v>
      </c>
      <c r="F19" s="53">
        <v>-0.1826197</v>
      </c>
      <c r="G19" s="53">
        <v>-0.2508014</v>
      </c>
    </row>
    <row r="20" spans="1:7" ht="12.75">
      <c r="A20" t="s">
        <v>28</v>
      </c>
      <c r="B20" s="53">
        <v>-0.005523141</v>
      </c>
      <c r="C20" s="53">
        <v>-0.00307513</v>
      </c>
      <c r="D20" s="53">
        <v>-0.0009442032</v>
      </c>
      <c r="E20" s="53">
        <v>0.009767386</v>
      </c>
      <c r="F20" s="53">
        <v>0.002187331</v>
      </c>
      <c r="G20" s="53">
        <v>0.0008721485</v>
      </c>
    </row>
    <row r="21" spans="1:7" ht="12.75">
      <c r="A21" t="s">
        <v>29</v>
      </c>
      <c r="B21" s="53">
        <v>-76.5777</v>
      </c>
      <c r="C21" s="53">
        <v>10.16205</v>
      </c>
      <c r="D21" s="53">
        <v>7.903936</v>
      </c>
      <c r="E21" s="53">
        <v>52.83301</v>
      </c>
      <c r="F21" s="53">
        <v>-44.79261</v>
      </c>
      <c r="G21" s="53">
        <v>0.007797488</v>
      </c>
    </row>
    <row r="22" spans="1:7" ht="12.75">
      <c r="A22" t="s">
        <v>30</v>
      </c>
      <c r="B22" s="53">
        <v>173.7835</v>
      </c>
      <c r="C22" s="53">
        <v>92.60664</v>
      </c>
      <c r="D22" s="53">
        <v>-0.9466379</v>
      </c>
      <c r="E22" s="53">
        <v>-97.75646</v>
      </c>
      <c r="F22" s="53">
        <v>-177.5364</v>
      </c>
      <c r="G22" s="53">
        <v>0</v>
      </c>
    </row>
    <row r="23" spans="1:7" ht="12.75">
      <c r="A23" t="s">
        <v>31</v>
      </c>
      <c r="B23" s="53">
        <v>-2.172741</v>
      </c>
      <c r="C23" s="53">
        <v>-2.214803</v>
      </c>
      <c r="D23" s="53">
        <v>-1.526507</v>
      </c>
      <c r="E23" s="53">
        <v>-2.21578</v>
      </c>
      <c r="F23" s="53">
        <v>6.253271</v>
      </c>
      <c r="G23" s="53">
        <v>-0.9142729</v>
      </c>
    </row>
    <row r="24" spans="1:7" ht="12.75">
      <c r="A24" t="s">
        <v>32</v>
      </c>
      <c r="B24" s="53">
        <v>-1.875805</v>
      </c>
      <c r="C24" s="53">
        <v>0.3327509</v>
      </c>
      <c r="D24" s="53">
        <v>1.97395</v>
      </c>
      <c r="E24" s="53">
        <v>1.662784</v>
      </c>
      <c r="F24" s="53">
        <v>0.0183151</v>
      </c>
      <c r="G24" s="53">
        <v>0.6863446</v>
      </c>
    </row>
    <row r="25" spans="1:7" ht="12.75">
      <c r="A25" t="s">
        <v>33</v>
      </c>
      <c r="B25" s="53">
        <v>-0.5986923</v>
      </c>
      <c r="C25" s="53">
        <v>-0.8272301</v>
      </c>
      <c r="D25" s="53">
        <v>-0.7290347</v>
      </c>
      <c r="E25" s="53">
        <v>-0.77881</v>
      </c>
      <c r="F25" s="53">
        <v>-1.113501</v>
      </c>
      <c r="G25" s="53">
        <v>-0.7970721</v>
      </c>
    </row>
    <row r="26" spans="1:7" ht="12.75">
      <c r="A26" t="s">
        <v>34</v>
      </c>
      <c r="B26" s="53">
        <v>0.6019146</v>
      </c>
      <c r="C26" s="53">
        <v>0.1094867</v>
      </c>
      <c r="D26" s="53">
        <v>0.3286713</v>
      </c>
      <c r="E26" s="53">
        <v>0.07657353</v>
      </c>
      <c r="F26" s="53">
        <v>0.7278732</v>
      </c>
      <c r="G26" s="53">
        <v>0.3079997</v>
      </c>
    </row>
    <row r="27" spans="1:7" ht="12.75">
      <c r="A27" t="s">
        <v>35</v>
      </c>
      <c r="B27" s="53">
        <v>-0.2795531</v>
      </c>
      <c r="C27" s="53">
        <v>0.07942144</v>
      </c>
      <c r="D27" s="53">
        <v>-0.02763728</v>
      </c>
      <c r="E27" s="53">
        <v>-0.3337408</v>
      </c>
      <c r="F27" s="53">
        <v>-0.04349207</v>
      </c>
      <c r="G27" s="53">
        <v>-0.1139326</v>
      </c>
    </row>
    <row r="28" spans="1:7" ht="12.75">
      <c r="A28" t="s">
        <v>36</v>
      </c>
      <c r="B28" s="53">
        <v>-0.1193883</v>
      </c>
      <c r="C28" s="53">
        <v>0.09739949</v>
      </c>
      <c r="D28" s="53">
        <v>0.1934086</v>
      </c>
      <c r="E28" s="53">
        <v>0.3566343</v>
      </c>
      <c r="F28" s="53">
        <v>0.1497148</v>
      </c>
      <c r="G28" s="53">
        <v>0.1584533</v>
      </c>
    </row>
    <row r="29" spans="1:7" ht="12.75">
      <c r="A29" t="s">
        <v>37</v>
      </c>
      <c r="B29" s="53">
        <v>-0.08621186</v>
      </c>
      <c r="C29" s="53">
        <v>-0.0540736</v>
      </c>
      <c r="D29" s="53">
        <v>-0.08023439</v>
      </c>
      <c r="E29" s="53">
        <v>0.03672712</v>
      </c>
      <c r="F29" s="53">
        <v>-0.05650291</v>
      </c>
      <c r="G29" s="53">
        <v>-0.04351813</v>
      </c>
    </row>
    <row r="30" spans="1:7" ht="12.75">
      <c r="A30" t="s">
        <v>38</v>
      </c>
      <c r="B30" s="53">
        <v>0.03705811</v>
      </c>
      <c r="C30" s="53">
        <v>-0.02634747</v>
      </c>
      <c r="D30" s="53">
        <v>0.01133464</v>
      </c>
      <c r="E30" s="53">
        <v>-0.02363684</v>
      </c>
      <c r="F30" s="53">
        <v>0.2501345</v>
      </c>
      <c r="G30" s="53">
        <v>0.02939459</v>
      </c>
    </row>
    <row r="31" spans="1:7" ht="12.75">
      <c r="A31" t="s">
        <v>39</v>
      </c>
      <c r="B31" s="53">
        <v>-0.03264833</v>
      </c>
      <c r="C31" s="53">
        <v>0.04658423</v>
      </c>
      <c r="D31" s="53">
        <v>-0.0025772</v>
      </c>
      <c r="E31" s="53">
        <v>0.00209186</v>
      </c>
      <c r="F31" s="53">
        <v>-0.02066874</v>
      </c>
      <c r="G31" s="53">
        <v>0.003634748</v>
      </c>
    </row>
    <row r="32" spans="1:7" ht="12.75">
      <c r="A32" t="s">
        <v>40</v>
      </c>
      <c r="B32" s="53">
        <v>-0.00504287</v>
      </c>
      <c r="C32" s="53">
        <v>0.01437483</v>
      </c>
      <c r="D32" s="53">
        <v>0.01628379</v>
      </c>
      <c r="E32" s="53">
        <v>0.06160374</v>
      </c>
      <c r="F32" s="53">
        <v>0.04066776</v>
      </c>
      <c r="G32" s="53">
        <v>0.02688429</v>
      </c>
    </row>
    <row r="33" spans="1:7" ht="12.75">
      <c r="A33" t="s">
        <v>41</v>
      </c>
      <c r="B33" s="53">
        <v>0.1192199</v>
      </c>
      <c r="C33" s="53">
        <v>0.09706117</v>
      </c>
      <c r="D33" s="53">
        <v>0.08535773</v>
      </c>
      <c r="E33" s="53">
        <v>0.06491497</v>
      </c>
      <c r="F33" s="53">
        <v>0.06702838</v>
      </c>
      <c r="G33" s="53">
        <v>0.0857159</v>
      </c>
    </row>
    <row r="34" spans="1:7" ht="12.75">
      <c r="A34" t="s">
        <v>42</v>
      </c>
      <c r="B34" s="53">
        <v>-0.02860251</v>
      </c>
      <c r="C34" s="53">
        <v>-0.01501012</v>
      </c>
      <c r="D34" s="53">
        <v>0.007366376</v>
      </c>
      <c r="E34" s="53">
        <v>0.01334807</v>
      </c>
      <c r="F34" s="53">
        <v>-0.0051</v>
      </c>
      <c r="G34" s="53">
        <v>-0.003442044</v>
      </c>
    </row>
    <row r="35" spans="1:7" ht="12.75">
      <c r="A35" t="s">
        <v>43</v>
      </c>
      <c r="B35" s="53">
        <v>-0.002619078</v>
      </c>
      <c r="C35" s="53">
        <v>0.001701507</v>
      </c>
      <c r="D35" s="53">
        <v>-0.001757989</v>
      </c>
      <c r="E35" s="53">
        <v>0.002870176</v>
      </c>
      <c r="F35" s="53">
        <v>0.002144884</v>
      </c>
      <c r="G35" s="53">
        <v>0.0005839609</v>
      </c>
    </row>
    <row r="36" spans="1:6" ht="12.75">
      <c r="A36" t="s">
        <v>44</v>
      </c>
      <c r="B36" s="53">
        <v>22.15881</v>
      </c>
      <c r="C36" s="53">
        <v>22.15881</v>
      </c>
      <c r="D36" s="53">
        <v>22.17102</v>
      </c>
      <c r="E36" s="53">
        <v>22.17102</v>
      </c>
      <c r="F36" s="53">
        <v>22.18018</v>
      </c>
    </row>
    <row r="37" spans="1:6" ht="12.75">
      <c r="A37" t="s">
        <v>45</v>
      </c>
      <c r="B37" s="53">
        <v>0.3819784</v>
      </c>
      <c r="C37" s="53">
        <v>0.3265381</v>
      </c>
      <c r="D37" s="53">
        <v>0.2878825</v>
      </c>
      <c r="E37" s="53">
        <v>0.2568563</v>
      </c>
      <c r="F37" s="53">
        <v>0.2253215</v>
      </c>
    </row>
    <row r="38" spans="1:7" ht="12.75">
      <c r="A38" t="s">
        <v>56</v>
      </c>
      <c r="B38" s="53">
        <v>4.522261E-05</v>
      </c>
      <c r="C38" s="53">
        <v>2.072317E-05</v>
      </c>
      <c r="D38" s="53">
        <v>3.973992E-05</v>
      </c>
      <c r="E38" s="53">
        <v>-0.000228322</v>
      </c>
      <c r="F38" s="53">
        <v>0.0002556434</v>
      </c>
      <c r="G38" s="53">
        <v>0.000238311</v>
      </c>
    </row>
    <row r="39" spans="1:7" ht="12.75">
      <c r="A39" t="s">
        <v>57</v>
      </c>
      <c r="B39" s="53">
        <v>0.0001293962</v>
      </c>
      <c r="C39" s="53">
        <v>-1.74674E-05</v>
      </c>
      <c r="D39" s="53">
        <v>-1.343293E-05</v>
      </c>
      <c r="E39" s="53">
        <v>-9.20481E-05</v>
      </c>
      <c r="F39" s="53">
        <v>8.068604E-05</v>
      </c>
      <c r="G39" s="53">
        <v>0.0006767812</v>
      </c>
    </row>
    <row r="40" spans="2:7" ht="12.75">
      <c r="B40" t="s">
        <v>46</v>
      </c>
      <c r="C40">
        <v>-0.003784</v>
      </c>
      <c r="D40" t="s">
        <v>47</v>
      </c>
      <c r="E40">
        <v>3.115555</v>
      </c>
      <c r="F40" t="s">
        <v>48</v>
      </c>
      <c r="G40" t="s">
        <v>49</v>
      </c>
    </row>
    <row r="42" ht="12.75">
      <c r="A42" t="s">
        <v>58</v>
      </c>
    </row>
    <row r="43" spans="1:6" ht="12.75">
      <c r="A43" t="s">
        <v>50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51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59</v>
      </c>
      <c r="B50">
        <f>-0.017/(B7*B7+B22*B22)*(B21*B22+B6*B7)</f>
        <v>4.522260137937337E-05</v>
      </c>
      <c r="C50">
        <f>-0.017/(C7*C7+C22*C22)*(C21*C22+C6*C7)</f>
        <v>2.0723165321439543E-05</v>
      </c>
      <c r="D50">
        <f>-0.017/(D7*D7+D22*D22)*(D21*D22+D6*D7)</f>
        <v>3.973992761199529E-05</v>
      </c>
      <c r="E50">
        <f>-0.017/(E7*E7+E22*E22)*(E21*E22+E6*E7)</f>
        <v>-0.0002283220502368691</v>
      </c>
      <c r="F50">
        <f>-0.017/(F7*F7+F22*F22)*(F21*F22+F6*F7)</f>
        <v>0.00025564339913051353</v>
      </c>
      <c r="G50">
        <f>(B50*B$4+C50*C$4+D50*D$4+E50*E$4+F50*F$4)/SUM(B$4:F$4)</f>
        <v>3.168512676468123E-07</v>
      </c>
    </row>
    <row r="51" spans="1:7" ht="12.75">
      <c r="A51" t="s">
        <v>60</v>
      </c>
      <c r="B51">
        <f>-0.017/(B7*B7+B22*B22)*(B21*B7-B6*B22)</f>
        <v>0.00012939619580531876</v>
      </c>
      <c r="C51">
        <f>-0.017/(C7*C7+C22*C22)*(C21*C7-C6*C22)</f>
        <v>-1.7467395271058307E-05</v>
      </c>
      <c r="D51">
        <f>-0.017/(D7*D7+D22*D22)*(D21*D7-D6*D22)</f>
        <v>-1.3432929267837924E-05</v>
      </c>
      <c r="E51">
        <f>-0.017/(E7*E7+E22*E22)*(E21*E7-E6*E22)</f>
        <v>-9.204811253710986E-05</v>
      </c>
      <c r="F51">
        <f>-0.017/(F7*F7+F22*F22)*(F21*F7-F6*F22)</f>
        <v>8.068603787653946E-05</v>
      </c>
      <c r="G51">
        <f>(B51*B$4+C51*C$4+D51*D$4+E51*E$4+F51*F$4)/SUM(B$4:F$4)</f>
        <v>-9.929661934438978E-08</v>
      </c>
    </row>
    <row r="58" ht="12.75">
      <c r="A58" t="s">
        <v>62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64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67</v>
      </c>
      <c r="B62">
        <f>B7+(2/0.017)*(B8*B50-B23*B51)</f>
        <v>10000.058474752988</v>
      </c>
      <c r="C62">
        <f>C7+(2/0.017)*(C8*C50-C23*C51)</f>
        <v>9999.992496111934</v>
      </c>
      <c r="D62">
        <f>D7+(2/0.017)*(D8*D50-D23*D51)</f>
        <v>10000.000457618396</v>
      </c>
      <c r="E62">
        <f>E7+(2/0.017)*(E8*E50-E23*E51)</f>
        <v>9999.954762158295</v>
      </c>
      <c r="F62">
        <f>F7+(2/0.017)*(F8*F50-F23*F51)</f>
        <v>9999.919182779437</v>
      </c>
    </row>
    <row r="63" spans="1:6" ht="12.75">
      <c r="A63" t="s">
        <v>68</v>
      </c>
      <c r="B63">
        <f>B8+(3/0.017)*(B9*B50-B24*B51)</f>
        <v>4.818175450566681</v>
      </c>
      <c r="C63">
        <f>C8+(3/0.017)*(C9*C50-C24*C51)</f>
        <v>-1.2108721907068187</v>
      </c>
      <c r="D63">
        <f>D8+(3/0.017)*(D9*D50-D24*D51)</f>
        <v>0.6192999787763018</v>
      </c>
      <c r="E63">
        <f>E8+(3/0.017)*(E9*E50-E24*E51)</f>
        <v>0.8167729344104212</v>
      </c>
      <c r="F63">
        <f>F8+(3/0.017)*(F9*F50-F24*F51)</f>
        <v>-0.7763607815468626</v>
      </c>
    </row>
    <row r="64" spans="1:6" ht="12.75">
      <c r="A64" t="s">
        <v>69</v>
      </c>
      <c r="B64">
        <f>B9+(4/0.017)*(B10*B50-B25*B51)</f>
        <v>0.18456120300236822</v>
      </c>
      <c r="C64">
        <f>C9+(4/0.017)*(C10*C50-C25*C51)</f>
        <v>-0.24027521189098336</v>
      </c>
      <c r="D64">
        <f>D9+(4/0.017)*(D10*D50-D25*D51)</f>
        <v>0.10201142709209968</v>
      </c>
      <c r="E64">
        <f>E9+(4/0.017)*(E10*E50-E25*E51)</f>
        <v>0.07607386937510863</v>
      </c>
      <c r="F64">
        <f>F9+(4/0.017)*(F10*F50-F25*F51)</f>
        <v>-1.4945021126496294</v>
      </c>
    </row>
    <row r="65" spans="1:6" ht="12.75">
      <c r="A65" t="s">
        <v>70</v>
      </c>
      <c r="B65">
        <f>B10+(5/0.017)*(B11*B50-B26*B51)</f>
        <v>-0.6717304444862149</v>
      </c>
      <c r="C65">
        <f>C10+(5/0.017)*(C11*C50-C26*C51)</f>
        <v>0.5117893734212647</v>
      </c>
      <c r="D65">
        <f>D10+(5/0.017)*(D11*D50-D26*D51)</f>
        <v>-0.29956037070201486</v>
      </c>
      <c r="E65">
        <f>E10+(5/0.017)*(E11*E50-E26*E51)</f>
        <v>-1.0954184581695678</v>
      </c>
      <c r="F65">
        <f>F10+(5/0.017)*(F11*F50-F26*F51)</f>
        <v>-1.438113712728533</v>
      </c>
    </row>
    <row r="66" spans="1:6" ht="12.75">
      <c r="A66" t="s">
        <v>71</v>
      </c>
      <c r="B66">
        <f>B11+(6/0.017)*(B12*B50-B27*B51)</f>
        <v>-2.077359102085576</v>
      </c>
      <c r="C66">
        <f>C11+(6/0.017)*(C12*C50-C27*C51)</f>
        <v>-4.7177486344989745</v>
      </c>
      <c r="D66">
        <f>D11+(6/0.017)*(D12*D50-D27*D51)</f>
        <v>-2.986836428143204</v>
      </c>
      <c r="E66">
        <f>E11+(6/0.017)*(E12*E50-E27*E51)</f>
        <v>-2.0889745778567264</v>
      </c>
      <c r="F66">
        <f>F11+(6/0.017)*(F12*F50-F27*F51)</f>
        <v>9.234766601828747</v>
      </c>
    </row>
    <row r="67" spans="1:6" ht="12.75">
      <c r="A67" t="s">
        <v>72</v>
      </c>
      <c r="B67">
        <f>B12+(7/0.017)*(B13*B50-B28*B51)</f>
        <v>0.043076987100960994</v>
      </c>
      <c r="C67">
        <f>C12+(7/0.017)*(C13*C50-C28*C51)</f>
        <v>0.44450937966695364</v>
      </c>
      <c r="D67">
        <f>D12+(7/0.017)*(D13*D50-D28*D51)</f>
        <v>0.10585779212785797</v>
      </c>
      <c r="E67">
        <f>E12+(7/0.017)*(E13*E50-E28*E51)</f>
        <v>-0.24332939418724983</v>
      </c>
      <c r="F67">
        <f>F12+(7/0.017)*(F13*F50-F28*F51)</f>
        <v>-0.5344103970641688</v>
      </c>
    </row>
    <row r="68" spans="1:6" ht="12.75">
      <c r="A68" t="s">
        <v>73</v>
      </c>
      <c r="B68">
        <f>B13+(8/0.017)*(B14*B50-B29*B51)</f>
        <v>0.057117260223155455</v>
      </c>
      <c r="C68">
        <f>C13+(8/0.017)*(C14*C50-C29*C51)</f>
        <v>-0.09283958052659781</v>
      </c>
      <c r="D68">
        <f>D13+(8/0.017)*(D14*D50-D29*D51)</f>
        <v>0.008293683303953971</v>
      </c>
      <c r="E68">
        <f>E13+(8/0.017)*(E14*E50-E29*E51)</f>
        <v>0.07540912724995781</v>
      </c>
      <c r="F68">
        <f>F13+(8/0.017)*(F14*F50-F29*F51)</f>
        <v>-0.10068624566270362</v>
      </c>
    </row>
    <row r="69" spans="1:6" ht="12.75">
      <c r="A69" t="s">
        <v>74</v>
      </c>
      <c r="B69">
        <f>B14+(9/0.017)*(B15*B50-B30*B51)</f>
        <v>-0.10879331524819205</v>
      </c>
      <c r="C69">
        <f>C14+(9/0.017)*(C15*C50-C30*C51)</f>
        <v>-0.11812647378012658</v>
      </c>
      <c r="D69">
        <f>D14+(9/0.017)*(D15*D50-D30*D51)</f>
        <v>-0.016966273482056524</v>
      </c>
      <c r="E69">
        <f>E14+(9/0.017)*(E15*E50-E30*E51)</f>
        <v>-0.0497452672203043</v>
      </c>
      <c r="F69">
        <f>F14+(9/0.017)*(F15*F50-F30*F51)</f>
        <v>0.002810766480493356</v>
      </c>
    </row>
    <row r="70" spans="1:6" ht="12.75">
      <c r="A70" t="s">
        <v>75</v>
      </c>
      <c r="B70">
        <f>B15+(10/0.017)*(B16*B50-B31*B51)</f>
        <v>0.0873883111588361</v>
      </c>
      <c r="C70">
        <f>C15+(10/0.017)*(C16*C50-C31*C51)</f>
        <v>0.4856410484347078</v>
      </c>
      <c r="D70">
        <f>D15+(10/0.017)*(D16*D50-D31*D51)</f>
        <v>0.5248178228113194</v>
      </c>
      <c r="E70">
        <f>E15+(10/0.017)*(E16*E50-E31*E51)</f>
        <v>0.3855078567590237</v>
      </c>
      <c r="F70">
        <f>F15+(10/0.017)*(F16*F50-F31*F51)</f>
        <v>-0.043296334675927854</v>
      </c>
    </row>
    <row r="71" spans="1:6" ht="12.75">
      <c r="A71" t="s">
        <v>76</v>
      </c>
      <c r="B71">
        <f>B16+(11/0.017)*(B17*B50-B32*B51)</f>
        <v>-0.007980314271620511</v>
      </c>
      <c r="C71">
        <f>C16+(11/0.017)*(C17*C50-C32*C51)</f>
        <v>0.07815866194889769</v>
      </c>
      <c r="D71">
        <f>D16+(11/0.017)*(D17*D50-D32*D51)</f>
        <v>-0.00384371197922143</v>
      </c>
      <c r="E71">
        <f>E16+(11/0.017)*(E17*E50-E32*E51)</f>
        <v>-0.04488869385897203</v>
      </c>
      <c r="F71">
        <f>F16+(11/0.017)*(F17*F50-F32*F51)</f>
        <v>-0.023319378907095054</v>
      </c>
    </row>
    <row r="72" spans="1:6" ht="12.75">
      <c r="A72" t="s">
        <v>77</v>
      </c>
      <c r="B72">
        <f>B17+(12/0.017)*(B18*B50-B33*B51)</f>
        <v>-0.039150274027726445</v>
      </c>
      <c r="C72">
        <f>C17+(12/0.017)*(C18*C50-C33*C51)</f>
        <v>-0.029281024252283846</v>
      </c>
      <c r="D72">
        <f>D17+(12/0.017)*(D18*D50-D33*D51)</f>
        <v>-0.016019546948249166</v>
      </c>
      <c r="E72">
        <f>E17+(12/0.017)*(E18*E50-E33*E51)</f>
        <v>-0.01928336181554697</v>
      </c>
      <c r="F72">
        <f>F17+(12/0.017)*(F18*F50-F33*F51)</f>
        <v>-0.025721498090960446</v>
      </c>
    </row>
    <row r="73" spans="1:6" ht="12.75">
      <c r="A73" t="s">
        <v>78</v>
      </c>
      <c r="B73">
        <f>B18+(13/0.017)*(B19*B50-B34*B51)</f>
        <v>0.022837342379919537</v>
      </c>
      <c r="C73">
        <f>C18+(13/0.017)*(C19*C50-C34*C51)</f>
        <v>0.010523851861946472</v>
      </c>
      <c r="D73">
        <f>D18+(13/0.017)*(D19*D50-D34*D51)</f>
        <v>0.035238499184180504</v>
      </c>
      <c r="E73">
        <f>E18+(13/0.017)*(E19*E50-E34*E51)</f>
        <v>0.07320384179942946</v>
      </c>
      <c r="F73">
        <f>F18+(13/0.017)*(F19*F50-F34*F51)</f>
        <v>0.0029548731282755467</v>
      </c>
    </row>
    <row r="74" spans="1:6" ht="12.75">
      <c r="A74" t="s">
        <v>79</v>
      </c>
      <c r="B74">
        <f>B19+(14/0.017)*(B20*B50-B35*B51)</f>
        <v>-0.2617096005316016</v>
      </c>
      <c r="C74">
        <f>C19+(14/0.017)*(C20*C50-C35*C51)</f>
        <v>-0.2558442045558054</v>
      </c>
      <c r="D74">
        <f>D19+(14/0.017)*(D20*D50-D35*D51)</f>
        <v>-0.2716806485365844</v>
      </c>
      <c r="E74">
        <f>E19+(14/0.017)*(E20*E50-E35*E51)</f>
        <v>-0.25774198908172696</v>
      </c>
      <c r="F74">
        <f>F19+(14/0.017)*(F20*F50-F35*F51)</f>
        <v>-0.18230172331983632</v>
      </c>
    </row>
    <row r="75" spans="1:6" ht="12.75">
      <c r="A75" t="s">
        <v>80</v>
      </c>
      <c r="B75" s="53">
        <f>B20</f>
        <v>-0.005523141</v>
      </c>
      <c r="C75" s="53">
        <f>C20</f>
        <v>-0.00307513</v>
      </c>
      <c r="D75" s="53">
        <f>D20</f>
        <v>-0.0009442032</v>
      </c>
      <c r="E75" s="53">
        <f>E20</f>
        <v>0.009767386</v>
      </c>
      <c r="F75" s="53">
        <f>F20</f>
        <v>0.002187331</v>
      </c>
    </row>
    <row r="78" ht="12.75">
      <c r="A78" t="s">
        <v>62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81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82</v>
      </c>
      <c r="B82">
        <f>B22+(2/0.017)*(B8*B51+B23*B50)</f>
        <v>173.8446147672442</v>
      </c>
      <c r="C82">
        <f>C22+(2/0.017)*(C8*C51+C23*C50)</f>
        <v>92.60372890249795</v>
      </c>
      <c r="D82">
        <f>D22+(2/0.017)*(D8*D51+D23*D50)</f>
        <v>-0.9547448850358625</v>
      </c>
      <c r="E82">
        <f>E22+(2/0.017)*(E8*E51+E23*E50)</f>
        <v>-97.70550502572108</v>
      </c>
      <c r="F82">
        <f>F22+(2/0.017)*(F8*F51+F23*F50)</f>
        <v>-177.35510116135467</v>
      </c>
    </row>
    <row r="83" spans="1:6" ht="12.75">
      <c r="A83" t="s">
        <v>83</v>
      </c>
      <c r="B83">
        <f>B23+(3/0.017)*(B9*B51+B24*B50)</f>
        <v>-2.1837617356699073</v>
      </c>
      <c r="C83">
        <f>C23+(3/0.017)*(C9*C51+C24*C50)</f>
        <v>-2.2128478400343945</v>
      </c>
      <c r="D83">
        <f>D23+(3/0.017)*(D9*D51+D24*D50)</f>
        <v>-1.5129170066409137</v>
      </c>
      <c r="E83">
        <f>E23+(3/0.017)*(E9*E51+E24*E50)</f>
        <v>-2.28320612405757</v>
      </c>
      <c r="F83">
        <f>F23+(3/0.017)*(F9*F51+F24*F50)</f>
        <v>6.234331021275597</v>
      </c>
    </row>
    <row r="84" spans="1:6" ht="12.75">
      <c r="A84" t="s">
        <v>84</v>
      </c>
      <c r="B84">
        <f>B24+(4/0.017)*(B10*B51+B25*B50)</f>
        <v>-1.9010829799316376</v>
      </c>
      <c r="C84">
        <f>C24+(4/0.017)*(C10*C51+C25*C50)</f>
        <v>0.3264978882546916</v>
      </c>
      <c r="D84">
        <f>D24+(4/0.017)*(D10*D51+D25*D50)</f>
        <v>1.9679736391195028</v>
      </c>
      <c r="E84">
        <f>E24+(4/0.017)*(E10*E51+E25*E50)</f>
        <v>1.731445575156402</v>
      </c>
      <c r="F84">
        <f>F24+(4/0.017)*(F10*F51+F25*F50)</f>
        <v>-0.08888540669533695</v>
      </c>
    </row>
    <row r="85" spans="1:6" ht="12.75">
      <c r="A85" t="s">
        <v>85</v>
      </c>
      <c r="B85">
        <f>B25+(5/0.017)*(B11*B51+B26*B50)</f>
        <v>-0.6702534661662269</v>
      </c>
      <c r="C85">
        <f>C25+(5/0.017)*(C11*C51+C26*C50)</f>
        <v>-0.802306263799133</v>
      </c>
      <c r="D85">
        <f>D25+(5/0.017)*(D11*D51+D26*D50)</f>
        <v>-0.7133872617002344</v>
      </c>
      <c r="E85">
        <f>E25+(5/0.017)*(E11*E51+E26*E50)</f>
        <v>-0.7271456929782045</v>
      </c>
      <c r="F85">
        <f>F25+(5/0.017)*(F11*F51+F26*F50)</f>
        <v>-0.8385402542342308</v>
      </c>
    </row>
    <row r="86" spans="1:6" ht="12.75">
      <c r="A86" t="s">
        <v>86</v>
      </c>
      <c r="B86">
        <f>B26+(6/0.017)*(B12*B51+B27*B50)</f>
        <v>0.5990833940023834</v>
      </c>
      <c r="C86">
        <f>C26+(6/0.017)*(C12*C51+C27*C50)</f>
        <v>0.10732673062463982</v>
      </c>
      <c r="D86">
        <f>D26+(6/0.017)*(D12*D51+D27*D50)</f>
        <v>0.3277875834939867</v>
      </c>
      <c r="E86">
        <f>E26+(6/0.017)*(E12*E51+E27*E50)</f>
        <v>0.111587573408855</v>
      </c>
      <c r="F86">
        <f>F26+(6/0.017)*(F12*F51+F27*F50)</f>
        <v>0.7091872173475575</v>
      </c>
    </row>
    <row r="87" spans="1:6" ht="12.75">
      <c r="A87" t="s">
        <v>87</v>
      </c>
      <c r="B87">
        <f>B27+(7/0.017)*(B13*B51+B28*B50)</f>
        <v>-0.2788899000738388</v>
      </c>
      <c r="C87">
        <f>C27+(7/0.017)*(C13*C51+C28*C50)</f>
        <v>0.0809084631612148</v>
      </c>
      <c r="D87">
        <f>D27+(7/0.017)*(D13*D51+D28*D50)</f>
        <v>-0.024524023590813706</v>
      </c>
      <c r="E87">
        <f>E27+(7/0.017)*(E13*E51+E28*E50)</f>
        <v>-0.370056055450992</v>
      </c>
      <c r="F87">
        <f>F27+(7/0.017)*(F13*F51+F28*F50)</f>
        <v>-0.031225351874239613</v>
      </c>
    </row>
    <row r="88" spans="1:6" ht="12.75">
      <c r="A88" t="s">
        <v>88</v>
      </c>
      <c r="B88">
        <f>B28+(8/0.017)*(B14*B51+B29*B50)</f>
        <v>-0.12781715802086735</v>
      </c>
      <c r="C88">
        <f>C28+(8/0.017)*(C14*C51+C29*C50)</f>
        <v>0.09788481769639161</v>
      </c>
      <c r="D88">
        <f>D28+(8/0.017)*(D14*D51+D29*D50)</f>
        <v>0.19208569637144032</v>
      </c>
      <c r="E88">
        <f>E28+(8/0.017)*(E14*E51+E29*E50)</f>
        <v>0.35281125104500594</v>
      </c>
      <c r="F88">
        <f>F28+(8/0.017)*(F14*F51+F29*F50)</f>
        <v>0.14364460752817448</v>
      </c>
    </row>
    <row r="89" spans="1:6" ht="12.75">
      <c r="A89" t="s">
        <v>89</v>
      </c>
      <c r="B89">
        <f>B29+(9/0.017)*(B15*B51+B30*B50)</f>
        <v>-0.07949467980131925</v>
      </c>
      <c r="C89">
        <f>C29+(9/0.017)*(C15*C51+C30*C50)</f>
        <v>-0.05884033408617659</v>
      </c>
      <c r="D89">
        <f>D29+(9/0.017)*(D15*D51+D30*D50)</f>
        <v>-0.08372892173951005</v>
      </c>
      <c r="E89">
        <f>E29+(9/0.017)*(E15*E51+E30*E50)</f>
        <v>0.021139696545093577</v>
      </c>
      <c r="F89">
        <f>F29+(9/0.017)*(F15*F51+F30*F50)</f>
        <v>-0.024435377653137823</v>
      </c>
    </row>
    <row r="90" spans="1:6" ht="12.75">
      <c r="A90" t="s">
        <v>90</v>
      </c>
      <c r="B90">
        <f>B30+(10/0.017)*(B16*B51+B31*B50)</f>
        <v>0.03561506247153684</v>
      </c>
      <c r="C90">
        <f>C30+(10/0.017)*(C16*C51+C31*C50)</f>
        <v>-0.026585238712500157</v>
      </c>
      <c r="D90">
        <f>D30+(10/0.017)*(D16*D51+D31*D50)</f>
        <v>0.01130221774599995</v>
      </c>
      <c r="E90">
        <f>E30+(10/0.017)*(E16*E51+E31*E50)</f>
        <v>-0.021136098206475377</v>
      </c>
      <c r="F90">
        <f>F30+(10/0.017)*(F16*F51+F31*F50)</f>
        <v>0.24624663419142534</v>
      </c>
    </row>
    <row r="91" spans="1:6" ht="12.75">
      <c r="A91" t="s">
        <v>91</v>
      </c>
      <c r="B91">
        <f>B31+(11/0.017)*(B17*B51+B32*B50)</f>
        <v>-0.035239761974905075</v>
      </c>
      <c r="C91">
        <f>C31+(11/0.017)*(C17*C51+C32*C50)</f>
        <v>0.047123900036084</v>
      </c>
      <c r="D91">
        <f>D31+(11/0.017)*(D17*D51+D32*D50)</f>
        <v>-0.002001616138266568</v>
      </c>
      <c r="E91">
        <f>E31+(11/0.017)*(E17*E51+E32*E50)</f>
        <v>-0.005874011468139275</v>
      </c>
      <c r="F91">
        <f>F31+(11/0.017)*(F17*F51+F32*F50)</f>
        <v>-0.01544642105507964</v>
      </c>
    </row>
    <row r="92" spans="1:6" ht="12.75">
      <c r="A92" t="s">
        <v>92</v>
      </c>
      <c r="B92">
        <f>B32+(12/0.017)*(B18*B51+B33*B50)</f>
        <v>0.0014171538145253404</v>
      </c>
      <c r="C92">
        <f>C32+(12/0.017)*(C18*C51+C33*C50)</f>
        <v>0.015612436775059812</v>
      </c>
      <c r="D92">
        <f>D32+(12/0.017)*(D18*D51+D33*D50)</f>
        <v>0.018266532921062038</v>
      </c>
      <c r="E92">
        <f>E32+(12/0.017)*(E18*E51+E33*E50)</f>
        <v>0.04935172509138031</v>
      </c>
      <c r="F92">
        <f>F32+(12/0.017)*(F18*F51+F33*F50)</f>
        <v>0.054947009932356676</v>
      </c>
    </row>
    <row r="93" spans="1:6" ht="12.75">
      <c r="A93" t="s">
        <v>93</v>
      </c>
      <c r="B93">
        <f>B33+(13/0.017)*(B19*B51+B34*B50)</f>
        <v>0.09232733205583042</v>
      </c>
      <c r="C93">
        <f>C33+(13/0.017)*(C19*C51+C34*C50)</f>
        <v>0.10024034713473594</v>
      </c>
      <c r="D93">
        <f>D33+(13/0.017)*(D19*D51+D34*D50)</f>
        <v>0.0883718410662798</v>
      </c>
      <c r="E93">
        <f>E33+(13/0.017)*(E19*E51+E34*E50)</f>
        <v>0.08061283707276942</v>
      </c>
      <c r="F93">
        <f>F33+(13/0.017)*(F19*F51+F34*F50)</f>
        <v>0.05476353660188338</v>
      </c>
    </row>
    <row r="94" spans="1:6" ht="12.75">
      <c r="A94" t="s">
        <v>94</v>
      </c>
      <c r="B94">
        <f>B34+(14/0.017)*(B20*B51+B35*B50)</f>
        <v>-0.029288604668553306</v>
      </c>
      <c r="C94">
        <f>C34+(14/0.017)*(C20*C51+C35*C50)</f>
        <v>-0.014936846370054668</v>
      </c>
      <c r="D94">
        <f>D34+(14/0.017)*(D20*D51+D35*D50)</f>
        <v>0.007319287460515491</v>
      </c>
      <c r="E94">
        <f>E34+(14/0.017)*(E20*E51+E35*E50)</f>
        <v>0.012067980893873608</v>
      </c>
      <c r="F94">
        <f>F34+(14/0.017)*(F20*F51+F35*F50)</f>
        <v>-0.004503095581305145</v>
      </c>
    </row>
    <row r="95" spans="1:6" ht="12.75">
      <c r="A95" t="s">
        <v>95</v>
      </c>
      <c r="B95" s="53">
        <f>B35</f>
        <v>-0.002619078</v>
      </c>
      <c r="C95" s="53">
        <f>C35</f>
        <v>0.001701507</v>
      </c>
      <c r="D95" s="53">
        <f>D35</f>
        <v>-0.001757989</v>
      </c>
      <c r="E95" s="53">
        <f>E35</f>
        <v>0.002870176</v>
      </c>
      <c r="F95" s="53">
        <f>F35</f>
        <v>0.002144884</v>
      </c>
    </row>
    <row r="98" ht="12.75">
      <c r="A98" t="s">
        <v>63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65</v>
      </c>
      <c r="H100" t="s">
        <v>66</v>
      </c>
      <c r="I100" t="s">
        <v>61</v>
      </c>
      <c r="K100" t="s">
        <v>96</v>
      </c>
    </row>
    <row r="101" spans="1:9" ht="12.75">
      <c r="A101" t="s">
        <v>64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67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68</v>
      </c>
      <c r="B103">
        <f>B63*10000/B62</f>
        <v>4.818147276569495</v>
      </c>
      <c r="C103">
        <f>C63*10000/C62</f>
        <v>-1.2108730993324388</v>
      </c>
      <c r="D103">
        <f>D63*10000/D62</f>
        <v>0.6192999504359968</v>
      </c>
      <c r="E103">
        <f>E63*10000/E62</f>
        <v>0.8167766293316078</v>
      </c>
      <c r="F103">
        <f>F63*10000/F62</f>
        <v>-0.7763670559296224</v>
      </c>
      <c r="G103">
        <f>AVERAGE(C103:E103)</f>
        <v>0.07506782681172193</v>
      </c>
      <c r="H103">
        <f>STDEV(C103:E103)</f>
        <v>1.118026076988496</v>
      </c>
      <c r="I103">
        <f>(B103*B4+C103*C4+D103*D4+E103*E4+F103*F4)/SUM(B4:F4)</f>
        <v>0.6465851341748919</v>
      </c>
      <c r="K103">
        <f>(LN(H103)+LN(H123))/2-LN(K114*K115^3)</f>
        <v>-4.2495725978819765</v>
      </c>
    </row>
    <row r="104" spans="1:11" ht="12.75">
      <c r="A104" t="s">
        <v>69</v>
      </c>
      <c r="B104">
        <f>B64*10000/B62</f>
        <v>0.18456012379160322</v>
      </c>
      <c r="C104">
        <f>C64*10000/C62</f>
        <v>-0.24027539219094812</v>
      </c>
      <c r="D104">
        <f>D64*10000/D62</f>
        <v>0.10201142242386932</v>
      </c>
      <c r="E104">
        <f>E64*10000/E62</f>
        <v>0.07607421351843154</v>
      </c>
      <c r="F104">
        <f>F64*10000/F62</f>
        <v>-1.4945141908979296</v>
      </c>
      <c r="G104">
        <f>AVERAGE(C104:E104)</f>
        <v>-0.02072991874954909</v>
      </c>
      <c r="H104">
        <f>STDEV(C104:E104)</f>
        <v>0.1905737282075027</v>
      </c>
      <c r="I104">
        <f>(B104*B4+C104*C4+D104*D4+E104*E4+F104*F4)/SUM(B4:F4)</f>
        <v>-0.18770570954561142</v>
      </c>
      <c r="K104">
        <f>(LN(H104)+LN(H124))/2-LN(K114*K115^4)</f>
        <v>-4.17585668426787</v>
      </c>
    </row>
    <row r="105" spans="1:11" ht="12.75">
      <c r="A105" t="s">
        <v>70</v>
      </c>
      <c r="B105">
        <f>B65*10000/B62</f>
        <v>-0.6717265165820016</v>
      </c>
      <c r="C105">
        <f>C65*10000/C62</f>
        <v>0.51178975746257</v>
      </c>
      <c r="D105">
        <f>D65*10000/D62</f>
        <v>-0.29956035699358186</v>
      </c>
      <c r="E105">
        <f>E65*10000/E62</f>
        <v>-1.0954234136286665</v>
      </c>
      <c r="F105">
        <f>F65*10000/F62</f>
        <v>-1.4381253352577748</v>
      </c>
      <c r="G105">
        <f>AVERAGE(C105:E105)</f>
        <v>-0.29439800438655944</v>
      </c>
      <c r="H105">
        <f>STDEV(C105:E105)</f>
        <v>0.8036190215180428</v>
      </c>
      <c r="I105">
        <f>(B105*B4+C105*C4+D105*D4+E105*E4+F105*F4)/SUM(B4:F4)</f>
        <v>-0.5009764574524075</v>
      </c>
      <c r="K105">
        <f>(LN(H105)+LN(H125))/2-LN(K114*K115^5)</f>
        <v>-4.324953428340214</v>
      </c>
    </row>
    <row r="106" spans="1:11" ht="12.75">
      <c r="A106" t="s">
        <v>71</v>
      </c>
      <c r="B106">
        <f>B66*10000/B62</f>
        <v>-2.07734695485057</v>
      </c>
      <c r="C106">
        <f>C66*10000/C62</f>
        <v>-4.717752174647399</v>
      </c>
      <c r="D106">
        <f>D66*10000/D62</f>
        <v>-2.9868362914600803</v>
      </c>
      <c r="E106">
        <f>E66*10000/E62</f>
        <v>-2.0889840279696044</v>
      </c>
      <c r="F106">
        <f>F66*10000/F62</f>
        <v>9.234841235248846</v>
      </c>
      <c r="G106">
        <f>AVERAGE(C106:E106)</f>
        <v>-3.264524164692361</v>
      </c>
      <c r="H106">
        <f>STDEV(C106:E106)</f>
        <v>1.3362029817554497</v>
      </c>
      <c r="I106">
        <f>(B106*B4+C106*C4+D106*D4+E106*E4+F106*F4)/SUM(B4:F4)</f>
        <v>-1.4266588152815014</v>
      </c>
      <c r="K106">
        <f>(LN(H106)+LN(H126))/2-LN(K114*K115^6)</f>
        <v>-2.995151107472407</v>
      </c>
    </row>
    <row r="107" spans="1:11" ht="12.75">
      <c r="A107" t="s">
        <v>72</v>
      </c>
      <c r="B107">
        <f>B67*10000/B62</f>
        <v>0.04307673521081589</v>
      </c>
      <c r="C107">
        <f>C67*10000/C62</f>
        <v>0.4445097132220669</v>
      </c>
      <c r="D107">
        <f>D67*10000/D62</f>
        <v>0.10585778728361088</v>
      </c>
      <c r="E107">
        <f>E67*10000/E62</f>
        <v>-0.24333049496189113</v>
      </c>
      <c r="F107">
        <f>F67*10000/F62</f>
        <v>-0.5344147160553667</v>
      </c>
      <c r="G107">
        <f>AVERAGE(C107:E107)</f>
        <v>0.10234566851459553</v>
      </c>
      <c r="H107">
        <f>STDEV(C107:E107)</f>
        <v>0.3439335535133544</v>
      </c>
      <c r="I107">
        <f>(B107*B4+C107*C4+D107*D4+E107*E4+F107*F4)/SUM(B4:F4)</f>
        <v>0.00907071470915046</v>
      </c>
      <c r="K107">
        <f>(LN(H107)+LN(H127))/2-LN(K114*K115^7)</f>
        <v>-2.7691356376399074</v>
      </c>
    </row>
    <row r="108" spans="1:9" ht="12.75">
      <c r="A108" t="s">
        <v>73</v>
      </c>
      <c r="B108">
        <f>B68*10000/B62</f>
        <v>0.057116926233340165</v>
      </c>
      <c r="C108">
        <f>C68*10000/C62</f>
        <v>-0.09283965019243212</v>
      </c>
      <c r="D108">
        <f>D68*10000/D62</f>
        <v>0.008293682924419782</v>
      </c>
      <c r="E108">
        <f>E68*10000/E62</f>
        <v>0.0754094683861172</v>
      </c>
      <c r="F108">
        <f>F68*10000/F62</f>
        <v>-0.10068705938753225</v>
      </c>
      <c r="G108">
        <f>AVERAGE(C108:E108)</f>
        <v>-0.003045499627298378</v>
      </c>
      <c r="H108">
        <f>STDEV(C108:E108)</f>
        <v>0.08469577481386294</v>
      </c>
      <c r="I108">
        <f>(B108*B4+C108*C4+D108*D4+E108*E4+F108*F4)/SUM(B4:F4)</f>
        <v>-0.007423484951111901</v>
      </c>
    </row>
    <row r="109" spans="1:9" ht="12.75">
      <c r="A109" t="s">
        <v>74</v>
      </c>
      <c r="B109">
        <f>B69*10000/B62</f>
        <v>-0.10879267908568842</v>
      </c>
      <c r="C109">
        <f>C69*10000/C62</f>
        <v>-0.1181265624209768</v>
      </c>
      <c r="D109">
        <f>D69*10000/D62</f>
        <v>-0.016966272705648672</v>
      </c>
      <c r="E109">
        <f>E69*10000/E62</f>
        <v>-0.04974549225817473</v>
      </c>
      <c r="F109">
        <f>F69*10000/F62</f>
        <v>0.0028107891965104014</v>
      </c>
      <c r="G109">
        <f>AVERAGE(C109:E109)</f>
        <v>-0.061612775794933405</v>
      </c>
      <c r="H109">
        <f>STDEV(C109:E109)</f>
        <v>0.05161371298142236</v>
      </c>
      <c r="I109">
        <f>(B109*B4+C109*C4+D109*D4+E109*E4+F109*F4)/SUM(B4:F4)</f>
        <v>-0.05985999090913254</v>
      </c>
    </row>
    <row r="110" spans="1:11" ht="12.75">
      <c r="A110" t="s">
        <v>75</v>
      </c>
      <c r="B110">
        <f>B70*10000/B62</f>
        <v>0.08738780016083324</v>
      </c>
      <c r="C110">
        <f>C70*10000/C62</f>
        <v>0.485641412854588</v>
      </c>
      <c r="D110">
        <f>D70*10000/D62</f>
        <v>0.5248177987946914</v>
      </c>
      <c r="E110">
        <f>E70*10000/E62</f>
        <v>0.385509600721253</v>
      </c>
      <c r="F110">
        <f>F70*10000/F62</f>
        <v>-0.04329668458769865</v>
      </c>
      <c r="G110">
        <f>AVERAGE(C110:E110)</f>
        <v>0.46532293745684417</v>
      </c>
      <c r="H110">
        <f>STDEV(C110:E110)</f>
        <v>0.07184235411290188</v>
      </c>
      <c r="I110">
        <f>(B110*B4+C110*C4+D110*D4+E110*E4+F110*F4)/SUM(B4:F4)</f>
        <v>0.3428869035842222</v>
      </c>
      <c r="K110">
        <f>EXP(AVERAGE(K103:K107))</f>
        <v>0.02465109663813664</v>
      </c>
    </row>
    <row r="111" spans="1:9" ht="12.75">
      <c r="A111" t="s">
        <v>76</v>
      </c>
      <c r="B111">
        <f>B71*10000/B62</f>
        <v>-0.007980267607202801</v>
      </c>
      <c r="C111">
        <f>C71*10000/C62</f>
        <v>0.07815872059832676</v>
      </c>
      <c r="D111">
        <f>D71*10000/D62</f>
        <v>-0.003843711803326107</v>
      </c>
      <c r="E111">
        <f>E71*10000/E62</f>
        <v>-0.044888896926653384</v>
      </c>
      <c r="F111">
        <f>F71*10000/F62</f>
        <v>-0.023319567369357006</v>
      </c>
      <c r="G111">
        <f>AVERAGE(C111:E111)</f>
        <v>0.009808703956115756</v>
      </c>
      <c r="H111">
        <f>STDEV(C111:E111)</f>
        <v>0.06264958409035883</v>
      </c>
      <c r="I111">
        <f>(B111*B4+C111*C4+D111*D4+E111*E4+F111*F4)/SUM(B4:F4)</f>
        <v>0.0028569306519706187</v>
      </c>
    </row>
    <row r="112" spans="1:9" ht="12.75">
      <c r="A112" t="s">
        <v>77</v>
      </c>
      <c r="B112">
        <f>B72*10000/B62</f>
        <v>-0.03915004509880478</v>
      </c>
      <c r="C112">
        <f>C72*10000/C62</f>
        <v>-0.029281046224453176</v>
      </c>
      <c r="D112">
        <f>D72*10000/D62</f>
        <v>-0.01601954621516526</v>
      </c>
      <c r="E112">
        <f>E72*10000/E62</f>
        <v>-0.01928344904970853</v>
      </c>
      <c r="F112">
        <f>F72*10000/F62</f>
        <v>-0.025721705966638888</v>
      </c>
      <c r="G112">
        <f>AVERAGE(C112:E112)</f>
        <v>-0.02152801382977566</v>
      </c>
      <c r="H112">
        <f>STDEV(C112:E112)</f>
        <v>0.0069098045495530405</v>
      </c>
      <c r="I112">
        <f>(B112*B4+C112*C4+D112*D4+E112*E4+F112*F4)/SUM(B4:F4)</f>
        <v>-0.02463769576094429</v>
      </c>
    </row>
    <row r="113" spans="1:9" ht="12.75">
      <c r="A113" t="s">
        <v>78</v>
      </c>
      <c r="B113">
        <f>B73*10000/B62</f>
        <v>0.022837208839904952</v>
      </c>
      <c r="C113">
        <f>C73*10000/C62</f>
        <v>0.010523859758933036</v>
      </c>
      <c r="D113">
        <f>D73*10000/D62</f>
        <v>0.03523849757160203</v>
      </c>
      <c r="E113">
        <f>E73*10000/E62</f>
        <v>0.07320417295930831</v>
      </c>
      <c r="F113">
        <f>F73*10000/F62</f>
        <v>0.002954897008931878</v>
      </c>
      <c r="G113">
        <f>AVERAGE(C113:E113)</f>
        <v>0.039655510096614464</v>
      </c>
      <c r="H113">
        <f>STDEV(C113:E113)</f>
        <v>0.031572740068908686</v>
      </c>
      <c r="I113">
        <f>(B113*B4+C113*C4+D113*D4+E113*E4+F113*F4)/SUM(B4:F4)</f>
        <v>0.032309138349498896</v>
      </c>
    </row>
    <row r="114" spans="1:11" ht="12.75">
      <c r="A114" t="s">
        <v>79</v>
      </c>
      <c r="B114">
        <f>B74*10000/B62</f>
        <v>-0.26170807020012554</v>
      </c>
      <c r="C114">
        <f>C74*10000/C62</f>
        <v>-0.2558443965385768</v>
      </c>
      <c r="D114">
        <f>D74*10000/D62</f>
        <v>-0.27168063610397875</v>
      </c>
      <c r="E114">
        <f>E74*10000/E62</f>
        <v>-0.2577431550561319</v>
      </c>
      <c r="F114">
        <f>F74*10000/F62</f>
        <v>-0.1823031966436016</v>
      </c>
      <c r="G114">
        <f>AVERAGE(C114:E114)</f>
        <v>-0.26175606256622913</v>
      </c>
      <c r="H114">
        <f>STDEV(C114:E114)</f>
        <v>0.008647207115979777</v>
      </c>
      <c r="I114">
        <f>(B114*B4+C114*C4+D114*D4+E114*E4+F114*F4)/SUM(B4:F4)</f>
        <v>-0.25115240450434817</v>
      </c>
      <c r="J114" t="s">
        <v>97</v>
      </c>
      <c r="K114">
        <v>285</v>
      </c>
    </row>
    <row r="115" spans="1:11" ht="12.75">
      <c r="A115" t="s">
        <v>80</v>
      </c>
      <c r="B115">
        <f>B75*10000/B62</f>
        <v>-0.005523108703758281</v>
      </c>
      <c r="C115">
        <f>C75*10000/C62</f>
        <v>-0.0030751323075448624</v>
      </c>
      <c r="D115">
        <f>D75*10000/D62</f>
        <v>-0.0009442031567915265</v>
      </c>
      <c r="E115">
        <f>E75*10000/E62</f>
        <v>0.00976743018574606</v>
      </c>
      <c r="F115">
        <f>F75*10000/F62</f>
        <v>0.0021873486775440517</v>
      </c>
      <c r="G115">
        <f>AVERAGE(C115:E115)</f>
        <v>0.0019160315738032238</v>
      </c>
      <c r="H115">
        <f>STDEV(C115:E115)</f>
        <v>0.006882482101981524</v>
      </c>
      <c r="I115">
        <f>(B115*B4+C115*C4+D115*D4+E115*E4+F115*F4)/SUM(B4:F4)</f>
        <v>0.0008725101763886186</v>
      </c>
      <c r="J115" t="s">
        <v>98</v>
      </c>
      <c r="K115">
        <v>0.5536</v>
      </c>
    </row>
    <row r="118" ht="12.75">
      <c r="A118" t="s">
        <v>63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65</v>
      </c>
      <c r="H120" t="s">
        <v>66</v>
      </c>
      <c r="I120" t="s">
        <v>61</v>
      </c>
    </row>
    <row r="121" spans="1:9" ht="12.75">
      <c r="A121" t="s">
        <v>81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82</v>
      </c>
      <c r="B122">
        <f>B82*10000/B62</f>
        <v>173.84359822109775</v>
      </c>
      <c r="C122">
        <f>C82*10000/C62</f>
        <v>92.6037983913517</v>
      </c>
      <c r="D122">
        <f>D82*10000/D62</f>
        <v>-0.9547448413449822</v>
      </c>
      <c r="E122">
        <f>E82*10000/E62</f>
        <v>-97.70594702633761</v>
      </c>
      <c r="F122">
        <f>F82*10000/F62</f>
        <v>-177.35653450757144</v>
      </c>
      <c r="G122">
        <f>AVERAGE(C122:E122)</f>
        <v>-2.0189644921102947</v>
      </c>
      <c r="H122">
        <f>STDEV(C122:E122)</f>
        <v>95.15933597306801</v>
      </c>
      <c r="I122">
        <f>(B122*B4+C122*C4+D122*D4+E122*E4+F122*F4)/SUM(B4:F4)</f>
        <v>0.0802108352088538</v>
      </c>
    </row>
    <row r="123" spans="1:9" ht="12.75">
      <c r="A123" t="s">
        <v>83</v>
      </c>
      <c r="B123">
        <f>B83*10000/B62</f>
        <v>-2.1837489662517684</v>
      </c>
      <c r="C123">
        <f>C83*10000/C62</f>
        <v>-2.2128495005318904</v>
      </c>
      <c r="D123">
        <f>D83*10000/D62</f>
        <v>-1.5129169374070515</v>
      </c>
      <c r="E123">
        <f>E83*10000/E62</f>
        <v>-2.283216452836017</v>
      </c>
      <c r="F123">
        <f>F83*10000/F62</f>
        <v>6.234381405813313</v>
      </c>
      <c r="G123">
        <f>AVERAGE(C123:E123)</f>
        <v>-2.0029942969249865</v>
      </c>
      <c r="H123">
        <f>STDEV(C123:E123)</f>
        <v>0.4258752642830942</v>
      </c>
      <c r="I123">
        <f>(B123*B4+C123*C4+D123*D4+E123*E4+F123*F4)/SUM(B4:F4)</f>
        <v>-0.9304404969260371</v>
      </c>
    </row>
    <row r="124" spans="1:9" ht="12.75">
      <c r="A124" t="s">
        <v>84</v>
      </c>
      <c r="B124">
        <f>B84*10000/B62</f>
        <v>-1.9010718634608748</v>
      </c>
      <c r="C124">
        <f>C84*10000/C62</f>
        <v>0.3264981332552362</v>
      </c>
      <c r="D124">
        <f>D84*10000/D62</f>
        <v>1.9679735490614128</v>
      </c>
      <c r="E124">
        <f>E84*10000/E62</f>
        <v>1.7314534078779205</v>
      </c>
      <c r="F124">
        <f>F84*10000/F62</f>
        <v>-0.08888612504829425</v>
      </c>
      <c r="G124">
        <f>AVERAGE(C124:E124)</f>
        <v>1.3419750300648563</v>
      </c>
      <c r="H124">
        <f>STDEV(C124:E124)</f>
        <v>0.8873446006270266</v>
      </c>
      <c r="I124">
        <f>(B124*B4+C124*C4+D124*D4+E124*E4+F124*F4)/SUM(B4:F4)</f>
        <v>0.6818999674743598</v>
      </c>
    </row>
    <row r="125" spans="1:9" ht="12.75">
      <c r="A125" t="s">
        <v>85</v>
      </c>
      <c r="B125">
        <f>B85*10000/B62</f>
        <v>-0.6702495468985574</v>
      </c>
      <c r="C125">
        <f>C85*10000/C62</f>
        <v>-0.8023068658412245</v>
      </c>
      <c r="D125">
        <f>D85*10000/D62</f>
        <v>-0.7133872290543224</v>
      </c>
      <c r="E125">
        <f>E85*10000/E62</f>
        <v>-0.7271489824432609</v>
      </c>
      <c r="F125">
        <f>F85*10000/F62</f>
        <v>-0.8385470311382677</v>
      </c>
      <c r="G125">
        <f>AVERAGE(C125:E125)</f>
        <v>-0.7476143591129359</v>
      </c>
      <c r="H125">
        <f>STDEV(C125:E125)</f>
        <v>0.04786229396145004</v>
      </c>
      <c r="I125">
        <f>(B125*B4+C125*C4+D125*D4+E125*E4+F125*F4)/SUM(B4:F4)</f>
        <v>-0.7485796429239624</v>
      </c>
    </row>
    <row r="126" spans="1:9" ht="12.75">
      <c r="A126" t="s">
        <v>86</v>
      </c>
      <c r="B126">
        <f>B86*10000/B62</f>
        <v>0.5990798908975193</v>
      </c>
      <c r="C126">
        <f>C86*10000/C62</f>
        <v>0.10732681116147756</v>
      </c>
      <c r="D126">
        <f>D86*10000/D62</f>
        <v>0.3277875684938245</v>
      </c>
      <c r="E126">
        <f>E86*10000/E62</f>
        <v>0.11158807820923682</v>
      </c>
      <c r="F126">
        <f>F86*10000/F62</f>
        <v>0.7091929488478544</v>
      </c>
      <c r="G126">
        <f>AVERAGE(C126:E126)</f>
        <v>0.18223415262151296</v>
      </c>
      <c r="H126">
        <f>STDEV(C126:E126)</f>
        <v>0.1260709611817354</v>
      </c>
      <c r="I126">
        <f>(B126*B4+C126*C4+D126*D4+E126*E4+F126*F4)/SUM(B4:F4)</f>
        <v>0.3127847603852116</v>
      </c>
    </row>
    <row r="127" spans="1:9" ht="12.75">
      <c r="A127" t="s">
        <v>87</v>
      </c>
      <c r="B127">
        <f>B87*10000/B62</f>
        <v>-0.278888269281573</v>
      </c>
      <c r="C127">
        <f>C87*10000/C62</f>
        <v>0.08090852387406548</v>
      </c>
      <c r="D127">
        <f>D87*10000/D62</f>
        <v>-0.024524022468549324</v>
      </c>
      <c r="E127">
        <f>E87*10000/E62</f>
        <v>-0.37005772951229093</v>
      </c>
      <c r="F127">
        <f>F87*10000/F62</f>
        <v>-0.031225604230894047</v>
      </c>
      <c r="G127">
        <f>AVERAGE(C127:E127)</f>
        <v>-0.10455774270225826</v>
      </c>
      <c r="H127">
        <f>STDEV(C127:E127)</f>
        <v>0.235895501661578</v>
      </c>
      <c r="I127">
        <f>(B127*B4+C127*C4+D127*D4+E127*E4+F127*F4)/SUM(B4:F4)</f>
        <v>-0.11983096839412152</v>
      </c>
    </row>
    <row r="128" spans="1:9" ht="12.75">
      <c r="A128" t="s">
        <v>88</v>
      </c>
      <c r="B128">
        <f>B88*10000/B62</f>
        <v>-0.1278164106175635</v>
      </c>
      <c r="C128">
        <f>C88*10000/C62</f>
        <v>0.09788489114811826</v>
      </c>
      <c r="D128">
        <f>D88*10000/D62</f>
        <v>0.1920856875812459</v>
      </c>
      <c r="E128">
        <f>E88*10000/E62</f>
        <v>0.35281284709417876</v>
      </c>
      <c r="F128">
        <f>F88*10000/F62</f>
        <v>0.14364576843334953</v>
      </c>
      <c r="G128">
        <f>AVERAGE(C128:E128)</f>
        <v>0.21426114194118098</v>
      </c>
      <c r="H128">
        <f>STDEV(C128:E128)</f>
        <v>0.1289025940885648</v>
      </c>
      <c r="I128">
        <f>(B128*B4+C128*C4+D128*D4+E128*E4+F128*F4)/SUM(B4:F4)</f>
        <v>0.1553080458115595</v>
      </c>
    </row>
    <row r="129" spans="1:9" ht="12.75">
      <c r="A129" t="s">
        <v>89</v>
      </c>
      <c r="B129">
        <f>B89*10000/B62</f>
        <v>-0.07949421496086087</v>
      </c>
      <c r="C129">
        <f>C89*10000/C62</f>
        <v>-0.05884037823933779</v>
      </c>
      <c r="D129">
        <f>D89*10000/D62</f>
        <v>-0.08372891790792074</v>
      </c>
      <c r="E129">
        <f>E89*10000/E62</f>
        <v>0.021139792176950795</v>
      </c>
      <c r="F129">
        <f>F89*10000/F62</f>
        <v>-0.024435575134664347</v>
      </c>
      <c r="G129">
        <f>AVERAGE(C129:E129)</f>
        <v>-0.04047650132343591</v>
      </c>
      <c r="H129">
        <f>STDEV(C129:E129)</f>
        <v>0.05479311608453206</v>
      </c>
      <c r="I129">
        <f>(B129*B4+C129*C4+D129*D4+E129*E4+F129*F4)/SUM(B4:F4)</f>
        <v>-0.04400589101679462</v>
      </c>
    </row>
    <row r="130" spans="1:9" ht="12.75">
      <c r="A130" t="s">
        <v>90</v>
      </c>
      <c r="B130">
        <f>B90*10000/B62</f>
        <v>0.03561485421455655</v>
      </c>
      <c r="C130">
        <f>C90*10000/C62</f>
        <v>-0.026585258661780676</v>
      </c>
      <c r="D130">
        <f>D90*10000/D62</f>
        <v>0.011302217228789697</v>
      </c>
      <c r="E130">
        <f>E90*10000/E62</f>
        <v>-0.021136193822054415</v>
      </c>
      <c r="F130">
        <f>F90*10000/F62</f>
        <v>0.24624862430436373</v>
      </c>
      <c r="G130">
        <f>AVERAGE(C130:E130)</f>
        <v>-0.012139745085015132</v>
      </c>
      <c r="H130">
        <f>STDEV(C130:E130)</f>
        <v>0.020483341396077683</v>
      </c>
      <c r="I130">
        <f>(B130*B4+C130*C4+D130*D4+E130*E4+F130*F4)/SUM(B4:F4)</f>
        <v>0.029225313202561602</v>
      </c>
    </row>
    <row r="131" spans="1:9" ht="12.75">
      <c r="A131" t="s">
        <v>91</v>
      </c>
      <c r="B131">
        <f>B91*10000/B62</f>
        <v>-0.03523955591247234</v>
      </c>
      <c r="C131">
        <f>C91*10000/C62</f>
        <v>0.047123935397357646</v>
      </c>
      <c r="D131">
        <f>D91*10000/D62</f>
        <v>-0.0020016160466689355</v>
      </c>
      <c r="E131">
        <f>E91*10000/E62</f>
        <v>-0.005874038041019582</v>
      </c>
      <c r="F131">
        <f>F91*10000/F62</f>
        <v>-0.015446545889770251</v>
      </c>
      <c r="G131">
        <f>AVERAGE(C131:E131)</f>
        <v>0.013082760436556375</v>
      </c>
      <c r="H131">
        <f>STDEV(C131:E131)</f>
        <v>0.029544036751254818</v>
      </c>
      <c r="I131">
        <f>(B131*B4+C131*C4+D131*D4+E131*E4+F131*F4)/SUM(B4:F4)</f>
        <v>0.002307928983465965</v>
      </c>
    </row>
    <row r="132" spans="1:9" ht="12.75">
      <c r="A132" t="s">
        <v>92</v>
      </c>
      <c r="B132">
        <f>B92*10000/B62</f>
        <v>0.0014171455278018717</v>
      </c>
      <c r="C132">
        <f>C92*10000/C62</f>
        <v>0.015612448490466401</v>
      </c>
      <c r="D132">
        <f>D92*10000/D62</f>
        <v>0.018266532085151926</v>
      </c>
      <c r="E132">
        <f>E92*10000/E62</f>
        <v>0.04935194834894304</v>
      </c>
      <c r="F132">
        <f>F92*10000/F62</f>
        <v>0.05494745400240762</v>
      </c>
      <c r="G132">
        <f>AVERAGE(C132:E132)</f>
        <v>0.02774364297485379</v>
      </c>
      <c r="H132">
        <f>STDEV(C132:E132)</f>
        <v>0.018760335439080383</v>
      </c>
      <c r="I132">
        <f>(B132*B4+C132*C4+D132*D4+E132*E4+F132*F4)/SUM(B4:F4)</f>
        <v>0.027554626147114125</v>
      </c>
    </row>
    <row r="133" spans="1:9" ht="12.75">
      <c r="A133" t="s">
        <v>93</v>
      </c>
      <c r="B133">
        <f>B93*10000/B62</f>
        <v>0.09232679217719375</v>
      </c>
      <c r="C133">
        <f>C93*10000/C62</f>
        <v>0.10024042235402685</v>
      </c>
      <c r="D133">
        <f>D93*10000/D62</f>
        <v>0.08837183702222196</v>
      </c>
      <c r="E133">
        <f>E93*10000/E62</f>
        <v>0.08061320174949543</v>
      </c>
      <c r="F133">
        <f>F93*10000/F62</f>
        <v>0.05476397918914189</v>
      </c>
      <c r="G133">
        <f>AVERAGE(C133:E133)</f>
        <v>0.08974182037524808</v>
      </c>
      <c r="H133">
        <f>STDEV(C133:E133)</f>
        <v>0.009885068940346789</v>
      </c>
      <c r="I133">
        <f>(B133*B4+C133*C4+D133*D4+E133*E4+F133*F4)/SUM(B4:F4)</f>
        <v>0.08545662505999191</v>
      </c>
    </row>
    <row r="134" spans="1:9" ht="12.75">
      <c r="A134" t="s">
        <v>94</v>
      </c>
      <c r="B134">
        <f>B94*10000/B62</f>
        <v>-0.02928843340516243</v>
      </c>
      <c r="C134">
        <f>C94*10000/C62</f>
        <v>-0.0149368575785054</v>
      </c>
      <c r="D134">
        <f>D94*10000/D62</f>
        <v>0.007319287125571447</v>
      </c>
      <c r="E134">
        <f>E94*10000/E62</f>
        <v>0.012068035487061512</v>
      </c>
      <c r="F134">
        <f>F94*10000/F62</f>
        <v>-0.004503131974366145</v>
      </c>
      <c r="G134">
        <f>AVERAGE(C134:E134)</f>
        <v>0.0014834883447091866</v>
      </c>
      <c r="H134">
        <f>STDEV(C134:E134)</f>
        <v>0.014417297698553327</v>
      </c>
      <c r="I134">
        <f>(B134*B4+C134*C4+D134*D4+E134*E4+F134*F4)/SUM(B4:F4)</f>
        <v>-0.003771724376343164</v>
      </c>
    </row>
    <row r="135" spans="1:9" ht="12.75">
      <c r="A135" t="s">
        <v>95</v>
      </c>
      <c r="B135">
        <f>B95*10000/B62</f>
        <v>-0.0026190626850956427</v>
      </c>
      <c r="C135">
        <f>C95*10000/C62</f>
        <v>0.0017015082767927654</v>
      </c>
      <c r="D135">
        <f>D95*10000/D62</f>
        <v>-0.0017579889195511928</v>
      </c>
      <c r="E135">
        <f>E95*10000/E62</f>
        <v>0.0028701889841154927</v>
      </c>
      <c r="F135">
        <f>F95*10000/F62</f>
        <v>0.002144901334496424</v>
      </c>
      <c r="G135">
        <f>AVERAGE(C135:E135)</f>
        <v>0.0009379027804523551</v>
      </c>
      <c r="H135">
        <f>STDEV(C135:E135)</f>
        <v>0.002406725512502018</v>
      </c>
      <c r="I135">
        <f>(B135*B4+C135*C4+D135*D4+E135*E4+F135*F4)/SUM(B4:F4)</f>
        <v>0.0005841251406509938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2005-06-01T09:30:17Z</cp:lastPrinted>
  <dcterms:created xsi:type="dcterms:W3CDTF">2005-06-01T09:30:17Z</dcterms:created>
  <dcterms:modified xsi:type="dcterms:W3CDTF">2005-06-01T09:48:25Z</dcterms:modified>
  <cp:category/>
  <cp:version/>
  <cp:contentType/>
  <cp:contentStatus/>
</cp:coreProperties>
</file>