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<sst xmlns="http://schemas.openxmlformats.org/spreadsheetml/2006/main" count="204" uniqueCount="98">
  <si>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08/06/2005       07:44:48</t>
  </si>
  <si>
    <t>LISSNER</t>
  </si>
  <si>
    <t>HCMQAP585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</si>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</sst>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8858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-0.00376</v>
      </c>
      <c r="D4" s="12">
        <v>-0.003758</v>
      </c>
      <c r="E4" s="12">
        <v>-0.003759</v>
      </c>
      <c r="F4" s="24">
        <v>-0.002086</v>
      </c>
      <c r="G4" s="34">
        <v>-0.011713</v>
      </c>
    </row>
    <row r="5" spans="1:7" ht="12.75" thickBot="1">
      <c r="A5" s="44" t="s">
        <v>13</v>
      </c>
      <c r="B5" s="45">
        <v>-3.597509</v>
      </c>
      <c r="C5" s="46">
        <v>-2.563191</v>
      </c>
      <c r="D5" s="46">
        <v>0.585956</v>
      </c>
      <c r="E5" s="46">
        <v>2.344689</v>
      </c>
      <c r="F5" s="47">
        <v>3.207956</v>
      </c>
      <c r="G5" s="48">
        <v>5.525852</v>
      </c>
    </row>
    <row r="6" spans="1:7" ht="12.75" thickTop="1">
      <c r="A6" s="6" t="s">
        <v>14</v>
      </c>
      <c r="B6" s="39">
        <v>41.42251</v>
      </c>
      <c r="C6" s="40">
        <v>-36.611</v>
      </c>
      <c r="D6" s="40">
        <v>-88.368</v>
      </c>
      <c r="E6" s="40">
        <v>204.8534</v>
      </c>
      <c r="F6" s="41">
        <v>-188.6708</v>
      </c>
      <c r="G6" s="42">
        <v>0.0008755842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-5.618239</v>
      </c>
      <c r="C8" s="13">
        <v>-2.536879</v>
      </c>
      <c r="D8" s="13">
        <v>-0.7197402</v>
      </c>
      <c r="E8" s="13">
        <v>-2.267138</v>
      </c>
      <c r="F8" s="25">
        <v>-3.360578</v>
      </c>
      <c r="G8" s="35">
        <v>-2.589978</v>
      </c>
    </row>
    <row r="9" spans="1:7" ht="12">
      <c r="A9" s="20" t="s">
        <v>17</v>
      </c>
      <c r="B9" s="29">
        <v>-0.113533</v>
      </c>
      <c r="C9" s="13">
        <v>1.132881</v>
      </c>
      <c r="D9" s="13">
        <v>0.4341114</v>
      </c>
      <c r="E9" s="13">
        <v>0.2564601</v>
      </c>
      <c r="F9" s="25">
        <v>-0.7567609</v>
      </c>
      <c r="G9" s="35">
        <v>0.3213505</v>
      </c>
    </row>
    <row r="10" spans="1:7" ht="12">
      <c r="A10" s="20" t="s">
        <v>18</v>
      </c>
      <c r="B10" s="29">
        <v>1.4519</v>
      </c>
      <c r="C10" s="13">
        <v>1.123848</v>
      </c>
      <c r="D10" s="13">
        <v>0.3344479</v>
      </c>
      <c r="E10" s="13">
        <v>1.024727</v>
      </c>
      <c r="F10" s="25">
        <v>-2.015663</v>
      </c>
      <c r="G10" s="35">
        <v>0.5381244</v>
      </c>
    </row>
    <row r="11" spans="1:7" ht="12">
      <c r="A11" s="21" t="s">
        <v>19</v>
      </c>
      <c r="B11" s="31">
        <v>3.231729</v>
      </c>
      <c r="C11" s="15">
        <v>2.273283</v>
      </c>
      <c r="D11" s="15">
        <v>2.542263</v>
      </c>
      <c r="E11" s="15">
        <v>1.765419</v>
      </c>
      <c r="F11" s="27">
        <v>13.09844</v>
      </c>
      <c r="G11" s="37">
        <v>3.800147</v>
      </c>
    </row>
    <row r="12" spans="1:7" ht="12">
      <c r="A12" s="20" t="s">
        <v>20</v>
      </c>
      <c r="B12" s="29">
        <v>0.2510964</v>
      </c>
      <c r="C12" s="13">
        <v>-0.1277235</v>
      </c>
      <c r="D12" s="13">
        <v>0.117332</v>
      </c>
      <c r="E12" s="13">
        <v>-0.1534186</v>
      </c>
      <c r="F12" s="25">
        <v>-0.4036619</v>
      </c>
      <c r="G12" s="35">
        <v>-0.05706006</v>
      </c>
    </row>
    <row r="13" spans="1:7" ht="12">
      <c r="A13" s="20" t="s">
        <v>21</v>
      </c>
      <c r="B13" s="29">
        <v>-0.1759628</v>
      </c>
      <c r="C13" s="13">
        <v>-0.04323033</v>
      </c>
      <c r="D13" s="13">
        <v>-0.003699653</v>
      </c>
      <c r="E13" s="13">
        <v>0.1131324</v>
      </c>
      <c r="F13" s="25">
        <v>-0.2241007</v>
      </c>
      <c r="G13" s="35">
        <v>-0.03944027</v>
      </c>
    </row>
    <row r="14" spans="1:7" ht="12">
      <c r="A14" s="20" t="s">
        <v>22</v>
      </c>
      <c r="B14" s="29">
        <v>0.07152583</v>
      </c>
      <c r="C14" s="13">
        <v>0.1692517</v>
      </c>
      <c r="D14" s="13">
        <v>-0.01532476</v>
      </c>
      <c r="E14" s="13">
        <v>-0.104123</v>
      </c>
      <c r="F14" s="25">
        <v>0.1609206</v>
      </c>
      <c r="G14" s="35">
        <v>0.04382903</v>
      </c>
    </row>
    <row r="15" spans="1:7" ht="12">
      <c r="A15" s="21" t="s">
        <v>23</v>
      </c>
      <c r="B15" s="31">
        <v>-0.3613972</v>
      </c>
      <c r="C15" s="15">
        <v>-0.1304496</v>
      </c>
      <c r="D15" s="15">
        <v>-0.0721957</v>
      </c>
      <c r="E15" s="15">
        <v>-0.1499737</v>
      </c>
      <c r="F15" s="27">
        <v>-0.4401406</v>
      </c>
      <c r="G15" s="37">
        <v>-0.1958651</v>
      </c>
    </row>
    <row r="16" spans="1:7" ht="12">
      <c r="A16" s="20" t="s">
        <v>24</v>
      </c>
      <c r="B16" s="29">
        <v>0.03746959</v>
      </c>
      <c r="C16" s="13">
        <v>-0.02391347</v>
      </c>
      <c r="D16" s="13">
        <v>0.0233035</v>
      </c>
      <c r="E16" s="13">
        <v>0.01993434</v>
      </c>
      <c r="F16" s="25">
        <v>-0.02845346</v>
      </c>
      <c r="G16" s="35">
        <v>0.00626187</v>
      </c>
    </row>
    <row r="17" spans="1:7" ht="12">
      <c r="A17" s="20" t="s">
        <v>25</v>
      </c>
      <c r="B17" s="29">
        <v>-0.01501013</v>
      </c>
      <c r="C17" s="13">
        <v>-0.04601071</v>
      </c>
      <c r="D17" s="13">
        <v>-0.0241577</v>
      </c>
      <c r="E17" s="13">
        <v>-0.02710249</v>
      </c>
      <c r="F17" s="25">
        <v>-0.00682554</v>
      </c>
      <c r="G17" s="35">
        <v>-0.02649087</v>
      </c>
    </row>
    <row r="18" spans="1:7" ht="12">
      <c r="A18" s="20" t="s">
        <v>26</v>
      </c>
      <c r="B18" s="29">
        <v>-0.0277371</v>
      </c>
      <c r="C18" s="13">
        <v>0.02513691</v>
      </c>
      <c r="D18" s="13">
        <v>0.01283059</v>
      </c>
      <c r="E18" s="13">
        <v>-0.06366011</v>
      </c>
      <c r="F18" s="25">
        <v>-0.000430409</v>
      </c>
      <c r="G18" s="35">
        <v>-0.01024798</v>
      </c>
    </row>
    <row r="19" spans="1:7" ht="12">
      <c r="A19" s="21" t="s">
        <v>27</v>
      </c>
      <c r="B19" s="31">
        <v>-0.2261583</v>
      </c>
      <c r="C19" s="15">
        <v>-0.230959</v>
      </c>
      <c r="D19" s="15">
        <v>-0.2260111</v>
      </c>
      <c r="E19" s="15">
        <v>-0.2157759</v>
      </c>
      <c r="F19" s="27">
        <v>-0.1538733</v>
      </c>
      <c r="G19" s="37">
        <v>-0.2151255</v>
      </c>
    </row>
    <row r="20" spans="1:7" ht="12.75" thickBot="1">
      <c r="A20" s="44" t="s">
        <v>28</v>
      </c>
      <c r="B20" s="45">
        <v>-0.003611844</v>
      </c>
      <c r="C20" s="46">
        <v>0.001438559</v>
      </c>
      <c r="D20" s="46">
        <v>-0.0002592854</v>
      </c>
      <c r="E20" s="46">
        <v>0.003904763</v>
      </c>
      <c r="F20" s="47">
        <v>-0.002038337</v>
      </c>
      <c r="G20" s="48">
        <v>0.0004295931</v>
      </c>
    </row>
    <row r="21" spans="1:7" ht="12.75" thickTop="1">
      <c r="A21" s="6" t="s">
        <v>29</v>
      </c>
      <c r="B21" s="39">
        <v>-15.21703</v>
      </c>
      <c r="C21" s="40">
        <v>34.24052</v>
      </c>
      <c r="D21" s="40">
        <v>-40.93294</v>
      </c>
      <c r="E21" s="40">
        <v>82.08921</v>
      </c>
      <c r="F21" s="41">
        <v>-119.36</v>
      </c>
      <c r="G21" s="43">
        <v>0.003749303</v>
      </c>
    </row>
    <row r="22" spans="1:7" ht="12">
      <c r="A22" s="20" t="s">
        <v>30</v>
      </c>
      <c r="B22" s="29">
        <v>-71.95143</v>
      </c>
      <c r="C22" s="13">
        <v>-51.26428</v>
      </c>
      <c r="D22" s="13">
        <v>11.71912</v>
      </c>
      <c r="E22" s="13">
        <v>46.89412</v>
      </c>
      <c r="F22" s="25">
        <v>64.16001</v>
      </c>
      <c r="G22" s="36">
        <v>0</v>
      </c>
    </row>
    <row r="23" spans="1:7" ht="12">
      <c r="A23" s="20" t="s">
        <v>31</v>
      </c>
      <c r="B23" s="29">
        <v>-0.4770011</v>
      </c>
      <c r="C23" s="13">
        <v>0.506935</v>
      </c>
      <c r="D23" s="13">
        <v>-1.047322</v>
      </c>
      <c r="E23" s="13">
        <v>2.252155</v>
      </c>
      <c r="F23" s="25">
        <v>4.764045</v>
      </c>
      <c r="G23" s="35">
        <v>0.9792883</v>
      </c>
    </row>
    <row r="24" spans="1:7" ht="12">
      <c r="A24" s="20" t="s">
        <v>32</v>
      </c>
      <c r="B24" s="29">
        <v>2.590498</v>
      </c>
      <c r="C24" s="13">
        <v>0.9191752</v>
      </c>
      <c r="D24" s="13">
        <v>2.16371</v>
      </c>
      <c r="E24" s="13">
        <v>2.449162</v>
      </c>
      <c r="F24" s="25">
        <v>3.268828</v>
      </c>
      <c r="G24" s="35">
        <v>2.142101</v>
      </c>
    </row>
    <row r="25" spans="1:7" ht="12">
      <c r="A25" s="20" t="s">
        <v>33</v>
      </c>
      <c r="B25" s="29">
        <v>-0.3173812</v>
      </c>
      <c r="C25" s="13">
        <v>0.1475152</v>
      </c>
      <c r="D25" s="13">
        <v>-0.3538824</v>
      </c>
      <c r="E25" s="13">
        <v>0.6015585</v>
      </c>
      <c r="F25" s="25">
        <v>-1.695052</v>
      </c>
      <c r="G25" s="35">
        <v>-0.1771469</v>
      </c>
    </row>
    <row r="26" spans="1:7" ht="12">
      <c r="A26" s="21" t="s">
        <v>34</v>
      </c>
      <c r="B26" s="31">
        <v>-0.6251964</v>
      </c>
      <c r="C26" s="15">
        <v>-0.2709057</v>
      </c>
      <c r="D26" s="15">
        <v>0.0537641</v>
      </c>
      <c r="E26" s="15">
        <v>0.2845156</v>
      </c>
      <c r="F26" s="27">
        <v>2.027959</v>
      </c>
      <c r="G26" s="37">
        <v>0.1967901</v>
      </c>
    </row>
    <row r="27" spans="1:7" ht="12">
      <c r="A27" s="20" t="s">
        <v>35</v>
      </c>
      <c r="B27" s="29">
        <v>-0.1218806</v>
      </c>
      <c r="C27" s="13">
        <v>-0.001532253</v>
      </c>
      <c r="D27" s="13">
        <v>-0.2212063</v>
      </c>
      <c r="E27" s="13">
        <v>-0.1424454</v>
      </c>
      <c r="F27" s="25">
        <v>0.3404822</v>
      </c>
      <c r="G27" s="35">
        <v>-0.06000579</v>
      </c>
    </row>
    <row r="28" spans="1:7" ht="12">
      <c r="A28" s="20" t="s">
        <v>36</v>
      </c>
      <c r="B28" s="29">
        <v>0.6599882</v>
      </c>
      <c r="C28" s="13">
        <v>0.280453</v>
      </c>
      <c r="D28" s="13">
        <v>0.3763846</v>
      </c>
      <c r="E28" s="13">
        <v>0.3791745</v>
      </c>
      <c r="F28" s="25">
        <v>0.2206595</v>
      </c>
      <c r="G28" s="35">
        <v>0.3741414</v>
      </c>
    </row>
    <row r="29" spans="1:7" ht="12">
      <c r="A29" s="20" t="s">
        <v>37</v>
      </c>
      <c r="B29" s="29">
        <v>-0.1208145</v>
      </c>
      <c r="C29" s="13">
        <v>-0.1693948</v>
      </c>
      <c r="D29" s="13">
        <v>-0.05733669</v>
      </c>
      <c r="E29" s="13">
        <v>-0.02079141</v>
      </c>
      <c r="F29" s="25">
        <v>-0.02156387</v>
      </c>
      <c r="G29" s="35">
        <v>-0.07990898</v>
      </c>
    </row>
    <row r="30" spans="1:7" ht="12">
      <c r="A30" s="21" t="s">
        <v>38</v>
      </c>
      <c r="B30" s="31">
        <v>0.1271669</v>
      </c>
      <c r="C30" s="15">
        <v>0.1063519</v>
      </c>
      <c r="D30" s="15">
        <v>-0.002782926</v>
      </c>
      <c r="E30" s="15">
        <v>-0.07413565</v>
      </c>
      <c r="F30" s="27">
        <v>0.2381349</v>
      </c>
      <c r="G30" s="37">
        <v>0.05726611</v>
      </c>
    </row>
    <row r="31" spans="1:7" ht="12">
      <c r="A31" s="20" t="s">
        <v>39</v>
      </c>
      <c r="B31" s="29">
        <v>0.009105505</v>
      </c>
      <c r="C31" s="13">
        <v>-0.06228174</v>
      </c>
      <c r="D31" s="13">
        <v>-0.02436476</v>
      </c>
      <c r="E31" s="13">
        <v>-0.01690273</v>
      </c>
      <c r="F31" s="25">
        <v>0.04380019</v>
      </c>
      <c r="G31" s="35">
        <v>-0.01775544</v>
      </c>
    </row>
    <row r="32" spans="1:7" ht="12">
      <c r="A32" s="20" t="s">
        <v>40</v>
      </c>
      <c r="B32" s="29">
        <v>0.061511</v>
      </c>
      <c r="C32" s="13">
        <v>0.03564514</v>
      </c>
      <c r="D32" s="13">
        <v>0.02828833</v>
      </c>
      <c r="E32" s="13">
        <v>0.0221555</v>
      </c>
      <c r="F32" s="25">
        <v>-0.002142609</v>
      </c>
      <c r="G32" s="35">
        <v>0.02931827</v>
      </c>
    </row>
    <row r="33" spans="1:7" ht="12">
      <c r="A33" s="20" t="s">
        <v>41</v>
      </c>
      <c r="B33" s="29">
        <v>0.0851066</v>
      </c>
      <c r="C33" s="13">
        <v>0.06514988</v>
      </c>
      <c r="D33" s="13">
        <v>0.08832334</v>
      </c>
      <c r="E33" s="13">
        <v>0.05522465</v>
      </c>
      <c r="F33" s="25">
        <v>0.08293042</v>
      </c>
      <c r="G33" s="35">
        <v>0.07359567</v>
      </c>
    </row>
    <row r="34" spans="1:7" ht="12">
      <c r="A34" s="21" t="s">
        <v>42</v>
      </c>
      <c r="B34" s="31">
        <v>0.01665751</v>
      </c>
      <c r="C34" s="15">
        <v>0.02142654</v>
      </c>
      <c r="D34" s="15">
        <v>0.0009002748</v>
      </c>
      <c r="E34" s="15">
        <v>-0.01311513</v>
      </c>
      <c r="F34" s="27">
        <v>-0.04283175</v>
      </c>
      <c r="G34" s="37">
        <v>-0.001105061</v>
      </c>
    </row>
    <row r="35" spans="1:7" ht="12.75" thickBot="1">
      <c r="A35" s="22" t="s">
        <v>43</v>
      </c>
      <c r="B35" s="32">
        <v>-0.006881825</v>
      </c>
      <c r="C35" s="16">
        <v>-0.01379697</v>
      </c>
      <c r="D35" s="16">
        <v>-0.006899104</v>
      </c>
      <c r="E35" s="16">
        <v>0.000456735</v>
      </c>
      <c r="F35" s="28">
        <v>0.0005566749</v>
      </c>
      <c r="G35" s="38">
        <v>-0.005791175</v>
      </c>
    </row>
    <row r="36" spans="1:7" ht="12">
      <c r="A36" s="4" t="s">
        <v>44</v>
      </c>
      <c r="B36" s="3">
        <v>21.50269</v>
      </c>
      <c r="C36" s="3">
        <v>21.50574</v>
      </c>
      <c r="D36" s="3">
        <v>21.51794</v>
      </c>
      <c r="E36" s="3">
        <v>21.521</v>
      </c>
      <c r="F36" s="3">
        <v>21.53626</v>
      </c>
      <c r="G36" s="3"/>
    </row>
    <row r="37" spans="1:6" ht="12">
      <c r="A37" s="4" t="s">
        <v>45</v>
      </c>
      <c r="B37" s="2">
        <v>0.356547</v>
      </c>
      <c r="C37" s="2">
        <v>0.3285726</v>
      </c>
      <c r="D37" s="2">
        <v>0.3117879</v>
      </c>
      <c r="E37" s="2">
        <v>0.3056844</v>
      </c>
      <c r="F37" s="2">
        <v>0.3005982</v>
      </c>
    </row>
    <row r="38" spans="1:7" ht="12">
      <c r="A38" s="4" t="s">
        <v>53</v>
      </c>
      <c r="B38" s="2">
        <v>-7.060075E-05</v>
      </c>
      <c r="C38" s="2">
        <v>6.253546E-05</v>
      </c>
      <c r="D38" s="2">
        <v>0.0001503069</v>
      </c>
      <c r="E38" s="2">
        <v>-0.0003488975</v>
      </c>
      <c r="F38" s="2">
        <v>0.0003220291</v>
      </c>
      <c r="G38" s="2">
        <v>-6.131264E-05</v>
      </c>
    </row>
    <row r="39" spans="1:7" ht="12.75" thickBot="1">
      <c r="A39" s="4" t="s">
        <v>54</v>
      </c>
      <c r="B39" s="2">
        <v>2.536097E-05</v>
      </c>
      <c r="C39" s="2">
        <v>-5.78883E-05</v>
      </c>
      <c r="D39" s="2">
        <v>6.940986E-05</v>
      </c>
      <c r="E39" s="2">
        <v>-0.0001379155</v>
      </c>
      <c r="F39" s="2">
        <v>0.0002008458</v>
      </c>
      <c r="G39" s="2">
        <v>0.0006785894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3.116178</v>
      </c>
      <c r="F40" s="17" t="s">
        <v>48</v>
      </c>
      <c r="G40" s="8">
        <v>55.096909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12.506</v>
      </c>
      <c r="D43" s="1">
        <v>12.506</v>
      </c>
      <c r="E43" s="1">
        <v>12.506</v>
      </c>
      <c r="F43" s="1">
        <v>12.507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0.00376</v>
      </c>
      <c r="D4">
        <v>0.003758</v>
      </c>
      <c r="E4">
        <v>0.003759</v>
      </c>
      <c r="F4">
        <v>0.002086</v>
      </c>
      <c r="G4">
        <v>0.011713</v>
      </c>
    </row>
    <row r="5" spans="1:7" ht="12.75">
      <c r="A5" t="s">
        <v>13</v>
      </c>
      <c r="B5">
        <v>-3.597509</v>
      </c>
      <c r="C5">
        <v>-2.563191</v>
      </c>
      <c r="D5">
        <v>0.585956</v>
      </c>
      <c r="E5">
        <v>2.344689</v>
      </c>
      <c r="F5">
        <v>3.207956</v>
      </c>
      <c r="G5">
        <v>5.525852</v>
      </c>
    </row>
    <row r="6" spans="1:7" ht="12.75">
      <c r="A6" t="s">
        <v>14</v>
      </c>
      <c r="B6" s="49">
        <v>41.42251</v>
      </c>
      <c r="C6" s="49">
        <v>-36.611</v>
      </c>
      <c r="D6" s="49">
        <v>-88.368</v>
      </c>
      <c r="E6" s="49">
        <v>204.8534</v>
      </c>
      <c r="F6" s="49">
        <v>-188.6708</v>
      </c>
      <c r="G6" s="49">
        <v>0.0008755842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-5.618239</v>
      </c>
      <c r="C8" s="49">
        <v>-2.536879</v>
      </c>
      <c r="D8" s="49">
        <v>-0.7197402</v>
      </c>
      <c r="E8" s="49">
        <v>-2.267138</v>
      </c>
      <c r="F8" s="49">
        <v>-3.360578</v>
      </c>
      <c r="G8" s="49">
        <v>-2.589978</v>
      </c>
    </row>
    <row r="9" spans="1:7" ht="12.75">
      <c r="A9" t="s">
        <v>17</v>
      </c>
      <c r="B9" s="49">
        <v>-0.113533</v>
      </c>
      <c r="C9" s="49">
        <v>1.132881</v>
      </c>
      <c r="D9" s="49">
        <v>0.4341114</v>
      </c>
      <c r="E9" s="49">
        <v>0.2564601</v>
      </c>
      <c r="F9" s="49">
        <v>-0.7567609</v>
      </c>
      <c r="G9" s="49">
        <v>0.3213505</v>
      </c>
    </row>
    <row r="10" spans="1:7" ht="12.75">
      <c r="A10" t="s">
        <v>18</v>
      </c>
      <c r="B10" s="49">
        <v>1.4519</v>
      </c>
      <c r="C10" s="49">
        <v>1.123848</v>
      </c>
      <c r="D10" s="49">
        <v>0.3344479</v>
      </c>
      <c r="E10" s="49">
        <v>1.024727</v>
      </c>
      <c r="F10" s="49">
        <v>-2.015663</v>
      </c>
      <c r="G10" s="49">
        <v>0.5381244</v>
      </c>
    </row>
    <row r="11" spans="1:7" ht="12.75">
      <c r="A11" t="s">
        <v>19</v>
      </c>
      <c r="B11" s="49">
        <v>3.231729</v>
      </c>
      <c r="C11" s="49">
        <v>2.273283</v>
      </c>
      <c r="D11" s="49">
        <v>2.542263</v>
      </c>
      <c r="E11" s="49">
        <v>1.765419</v>
      </c>
      <c r="F11" s="49">
        <v>13.09844</v>
      </c>
      <c r="G11" s="49">
        <v>3.800147</v>
      </c>
    </row>
    <row r="12" spans="1:7" ht="12.75">
      <c r="A12" t="s">
        <v>20</v>
      </c>
      <c r="B12" s="49">
        <v>0.2510964</v>
      </c>
      <c r="C12" s="49">
        <v>-0.1277235</v>
      </c>
      <c r="D12" s="49">
        <v>0.117332</v>
      </c>
      <c r="E12" s="49">
        <v>-0.1534186</v>
      </c>
      <c r="F12" s="49">
        <v>-0.4036619</v>
      </c>
      <c r="G12" s="49">
        <v>-0.05706006</v>
      </c>
    </row>
    <row r="13" spans="1:7" ht="12.75">
      <c r="A13" t="s">
        <v>21</v>
      </c>
      <c r="B13" s="49">
        <v>-0.1759628</v>
      </c>
      <c r="C13" s="49">
        <v>-0.04323033</v>
      </c>
      <c r="D13" s="49">
        <v>-0.003699653</v>
      </c>
      <c r="E13" s="49">
        <v>0.1131324</v>
      </c>
      <c r="F13" s="49">
        <v>-0.2241007</v>
      </c>
      <c r="G13" s="49">
        <v>-0.03944027</v>
      </c>
    </row>
    <row r="14" spans="1:7" ht="12.75">
      <c r="A14" t="s">
        <v>22</v>
      </c>
      <c r="B14" s="49">
        <v>0.07152583</v>
      </c>
      <c r="C14" s="49">
        <v>0.1692517</v>
      </c>
      <c r="D14" s="49">
        <v>-0.01532476</v>
      </c>
      <c r="E14" s="49">
        <v>-0.104123</v>
      </c>
      <c r="F14" s="49">
        <v>0.1609206</v>
      </c>
      <c r="G14" s="49">
        <v>0.04382903</v>
      </c>
    </row>
    <row r="15" spans="1:7" ht="12.75">
      <c r="A15" t="s">
        <v>23</v>
      </c>
      <c r="B15" s="49">
        <v>-0.3613972</v>
      </c>
      <c r="C15" s="49">
        <v>-0.1304496</v>
      </c>
      <c r="D15" s="49">
        <v>-0.0721957</v>
      </c>
      <c r="E15" s="49">
        <v>-0.1499737</v>
      </c>
      <c r="F15" s="49">
        <v>-0.4401406</v>
      </c>
      <c r="G15" s="49">
        <v>-0.1958651</v>
      </c>
    </row>
    <row r="16" spans="1:7" ht="12.75">
      <c r="A16" t="s">
        <v>24</v>
      </c>
      <c r="B16" s="49">
        <v>0.03746959</v>
      </c>
      <c r="C16" s="49">
        <v>-0.02391347</v>
      </c>
      <c r="D16" s="49">
        <v>0.0233035</v>
      </c>
      <c r="E16" s="49">
        <v>0.01993434</v>
      </c>
      <c r="F16" s="49">
        <v>-0.02845346</v>
      </c>
      <c r="G16" s="49">
        <v>0.00626187</v>
      </c>
    </row>
    <row r="17" spans="1:7" ht="12.75">
      <c r="A17" t="s">
        <v>25</v>
      </c>
      <c r="B17" s="49">
        <v>-0.01501013</v>
      </c>
      <c r="C17" s="49">
        <v>-0.04601071</v>
      </c>
      <c r="D17" s="49">
        <v>-0.0241577</v>
      </c>
      <c r="E17" s="49">
        <v>-0.02710249</v>
      </c>
      <c r="F17" s="49">
        <v>-0.00682554</v>
      </c>
      <c r="G17" s="49">
        <v>-0.02649087</v>
      </c>
    </row>
    <row r="18" spans="1:7" ht="12.75">
      <c r="A18" t="s">
        <v>26</v>
      </c>
      <c r="B18" s="49">
        <v>-0.0277371</v>
      </c>
      <c r="C18" s="49">
        <v>0.02513691</v>
      </c>
      <c r="D18" s="49">
        <v>0.01283059</v>
      </c>
      <c r="E18" s="49">
        <v>-0.06366011</v>
      </c>
      <c r="F18" s="49">
        <v>-0.000430409</v>
      </c>
      <c r="G18" s="49">
        <v>-0.01024798</v>
      </c>
    </row>
    <row r="19" spans="1:7" ht="12.75">
      <c r="A19" t="s">
        <v>27</v>
      </c>
      <c r="B19" s="49">
        <v>-0.2261583</v>
      </c>
      <c r="C19" s="49">
        <v>-0.230959</v>
      </c>
      <c r="D19" s="49">
        <v>-0.2260111</v>
      </c>
      <c r="E19" s="49">
        <v>-0.2157759</v>
      </c>
      <c r="F19" s="49">
        <v>-0.1538733</v>
      </c>
      <c r="G19" s="49">
        <v>-0.2151255</v>
      </c>
    </row>
    <row r="20" spans="1:7" ht="12.75">
      <c r="A20" t="s">
        <v>28</v>
      </c>
      <c r="B20" s="49">
        <v>-0.003611844</v>
      </c>
      <c r="C20" s="49">
        <v>0.001438559</v>
      </c>
      <c r="D20" s="49">
        <v>-0.0002592854</v>
      </c>
      <c r="E20" s="49">
        <v>0.003904763</v>
      </c>
      <c r="F20" s="49">
        <v>-0.002038337</v>
      </c>
      <c r="G20" s="49">
        <v>0.0004295931</v>
      </c>
    </row>
    <row r="21" spans="1:7" ht="12.75">
      <c r="A21" t="s">
        <v>29</v>
      </c>
      <c r="B21" s="49">
        <v>-15.21703</v>
      </c>
      <c r="C21" s="49">
        <v>34.24052</v>
      </c>
      <c r="D21" s="49">
        <v>-40.93294</v>
      </c>
      <c r="E21" s="49">
        <v>82.08921</v>
      </c>
      <c r="F21" s="49">
        <v>-119.36</v>
      </c>
      <c r="G21" s="49">
        <v>0.003749303</v>
      </c>
    </row>
    <row r="22" spans="1:7" ht="12.75">
      <c r="A22" t="s">
        <v>30</v>
      </c>
      <c r="B22" s="49">
        <v>-71.95143</v>
      </c>
      <c r="C22" s="49">
        <v>-51.26428</v>
      </c>
      <c r="D22" s="49">
        <v>11.71912</v>
      </c>
      <c r="E22" s="49">
        <v>46.89412</v>
      </c>
      <c r="F22" s="49">
        <v>64.16001</v>
      </c>
      <c r="G22" s="49">
        <v>0</v>
      </c>
    </row>
    <row r="23" spans="1:7" ht="12.75">
      <c r="A23" t="s">
        <v>31</v>
      </c>
      <c r="B23" s="49">
        <v>-0.4770011</v>
      </c>
      <c r="C23" s="49">
        <v>0.506935</v>
      </c>
      <c r="D23" s="49">
        <v>-1.047322</v>
      </c>
      <c r="E23" s="49">
        <v>2.252155</v>
      </c>
      <c r="F23" s="49">
        <v>4.764045</v>
      </c>
      <c r="G23" s="49">
        <v>0.9792883</v>
      </c>
    </row>
    <row r="24" spans="1:7" ht="12.75">
      <c r="A24" t="s">
        <v>32</v>
      </c>
      <c r="B24" s="49">
        <v>2.590498</v>
      </c>
      <c r="C24" s="49">
        <v>0.9191752</v>
      </c>
      <c r="D24" s="49">
        <v>2.16371</v>
      </c>
      <c r="E24" s="49">
        <v>2.449162</v>
      </c>
      <c r="F24" s="49">
        <v>3.268828</v>
      </c>
      <c r="G24" s="49">
        <v>2.142101</v>
      </c>
    </row>
    <row r="25" spans="1:7" ht="12.75">
      <c r="A25" t="s">
        <v>33</v>
      </c>
      <c r="B25" s="49">
        <v>-0.3173812</v>
      </c>
      <c r="C25" s="49">
        <v>0.1475152</v>
      </c>
      <c r="D25" s="49">
        <v>-0.3538824</v>
      </c>
      <c r="E25" s="49">
        <v>0.6015585</v>
      </c>
      <c r="F25" s="49">
        <v>-1.695052</v>
      </c>
      <c r="G25" s="49">
        <v>-0.1771469</v>
      </c>
    </row>
    <row r="26" spans="1:7" ht="12.75">
      <c r="A26" t="s">
        <v>34</v>
      </c>
      <c r="B26" s="49">
        <v>-0.6251964</v>
      </c>
      <c r="C26" s="49">
        <v>-0.2709057</v>
      </c>
      <c r="D26" s="49">
        <v>0.0537641</v>
      </c>
      <c r="E26" s="49">
        <v>0.2845156</v>
      </c>
      <c r="F26" s="49">
        <v>2.027959</v>
      </c>
      <c r="G26" s="49">
        <v>0.1967901</v>
      </c>
    </row>
    <row r="27" spans="1:7" ht="12.75">
      <c r="A27" t="s">
        <v>35</v>
      </c>
      <c r="B27" s="49">
        <v>-0.1218806</v>
      </c>
      <c r="C27" s="49">
        <v>-0.001532253</v>
      </c>
      <c r="D27" s="49">
        <v>-0.2212063</v>
      </c>
      <c r="E27" s="49">
        <v>-0.1424454</v>
      </c>
      <c r="F27" s="49">
        <v>0.3404822</v>
      </c>
      <c r="G27" s="49">
        <v>-0.06000579</v>
      </c>
    </row>
    <row r="28" spans="1:7" ht="12.75">
      <c r="A28" t="s">
        <v>36</v>
      </c>
      <c r="B28" s="49">
        <v>0.6599882</v>
      </c>
      <c r="C28" s="49">
        <v>0.280453</v>
      </c>
      <c r="D28" s="49">
        <v>0.3763846</v>
      </c>
      <c r="E28" s="49">
        <v>0.3791745</v>
      </c>
      <c r="F28" s="49">
        <v>0.2206595</v>
      </c>
      <c r="G28" s="49">
        <v>0.3741414</v>
      </c>
    </row>
    <row r="29" spans="1:7" ht="12.75">
      <c r="A29" t="s">
        <v>37</v>
      </c>
      <c r="B29" s="49">
        <v>-0.1208145</v>
      </c>
      <c r="C29" s="49">
        <v>-0.1693948</v>
      </c>
      <c r="D29" s="49">
        <v>-0.05733669</v>
      </c>
      <c r="E29" s="49">
        <v>-0.02079141</v>
      </c>
      <c r="F29" s="49">
        <v>-0.02156387</v>
      </c>
      <c r="G29" s="49">
        <v>-0.07990898</v>
      </c>
    </row>
    <row r="30" spans="1:7" ht="12.75">
      <c r="A30" t="s">
        <v>38</v>
      </c>
      <c r="B30" s="49">
        <v>0.1271669</v>
      </c>
      <c r="C30" s="49">
        <v>0.1063519</v>
      </c>
      <c r="D30" s="49">
        <v>-0.002782926</v>
      </c>
      <c r="E30" s="49">
        <v>-0.07413565</v>
      </c>
      <c r="F30" s="49">
        <v>0.2381349</v>
      </c>
      <c r="G30" s="49">
        <v>0.05726611</v>
      </c>
    </row>
    <row r="31" spans="1:7" ht="12.75">
      <c r="A31" t="s">
        <v>39</v>
      </c>
      <c r="B31" s="49">
        <v>0.009105505</v>
      </c>
      <c r="C31" s="49">
        <v>-0.06228174</v>
      </c>
      <c r="D31" s="49">
        <v>-0.02436476</v>
      </c>
      <c r="E31" s="49">
        <v>-0.01690273</v>
      </c>
      <c r="F31" s="49">
        <v>0.04380019</v>
      </c>
      <c r="G31" s="49">
        <v>-0.01775544</v>
      </c>
    </row>
    <row r="32" spans="1:7" ht="12.75">
      <c r="A32" t="s">
        <v>40</v>
      </c>
      <c r="B32" s="49">
        <v>0.061511</v>
      </c>
      <c r="C32" s="49">
        <v>0.03564514</v>
      </c>
      <c r="D32" s="49">
        <v>0.02828833</v>
      </c>
      <c r="E32" s="49">
        <v>0.0221555</v>
      </c>
      <c r="F32" s="49">
        <v>-0.002142609</v>
      </c>
      <c r="G32" s="49">
        <v>0.02931827</v>
      </c>
    </row>
    <row r="33" spans="1:7" ht="12.75">
      <c r="A33" t="s">
        <v>41</v>
      </c>
      <c r="B33" s="49">
        <v>0.0851066</v>
      </c>
      <c r="C33" s="49">
        <v>0.06514988</v>
      </c>
      <c r="D33" s="49">
        <v>0.08832334</v>
      </c>
      <c r="E33" s="49">
        <v>0.05522465</v>
      </c>
      <c r="F33" s="49">
        <v>0.08293042</v>
      </c>
      <c r="G33" s="49">
        <v>0.07359567</v>
      </c>
    </row>
    <row r="34" spans="1:7" ht="12.75">
      <c r="A34" t="s">
        <v>42</v>
      </c>
      <c r="B34" s="49">
        <v>0.01665751</v>
      </c>
      <c r="C34" s="49">
        <v>0.02142654</v>
      </c>
      <c r="D34" s="49">
        <v>0.0009002748</v>
      </c>
      <c r="E34" s="49">
        <v>-0.01311513</v>
      </c>
      <c r="F34" s="49">
        <v>-0.04283175</v>
      </c>
      <c r="G34" s="49">
        <v>-0.001105061</v>
      </c>
    </row>
    <row r="35" spans="1:7" ht="12.75">
      <c r="A35" t="s">
        <v>43</v>
      </c>
      <c r="B35" s="49">
        <v>-0.006881825</v>
      </c>
      <c r="C35" s="49">
        <v>-0.01379697</v>
      </c>
      <c r="D35" s="49">
        <v>-0.006899104</v>
      </c>
      <c r="E35" s="49">
        <v>0.000456735</v>
      </c>
      <c r="F35" s="49">
        <v>0.0005566749</v>
      </c>
      <c r="G35" s="49">
        <v>-0.005791175</v>
      </c>
    </row>
    <row r="36" spans="1:6" ht="12.75">
      <c r="A36" t="s">
        <v>44</v>
      </c>
      <c r="B36" s="49">
        <v>21.50269</v>
      </c>
      <c r="C36" s="49">
        <v>21.50574</v>
      </c>
      <c r="D36" s="49">
        <v>21.51794</v>
      </c>
      <c r="E36" s="49">
        <v>21.521</v>
      </c>
      <c r="F36" s="49">
        <v>21.53626</v>
      </c>
    </row>
    <row r="37" spans="1:6" ht="12.75">
      <c r="A37" t="s">
        <v>45</v>
      </c>
      <c r="B37" s="49">
        <v>0.356547</v>
      </c>
      <c r="C37" s="49">
        <v>0.3285726</v>
      </c>
      <c r="D37" s="49">
        <v>0.3117879</v>
      </c>
      <c r="E37" s="49">
        <v>0.3056844</v>
      </c>
      <c r="F37" s="49">
        <v>0.3005982</v>
      </c>
    </row>
    <row r="38" spans="1:7" ht="12.75">
      <c r="A38" t="s">
        <v>55</v>
      </c>
      <c r="B38" s="49">
        <v>-7.060075E-05</v>
      </c>
      <c r="C38" s="49">
        <v>6.253546E-05</v>
      </c>
      <c r="D38" s="49">
        <v>0.0001503069</v>
      </c>
      <c r="E38" s="49">
        <v>-0.0003488975</v>
      </c>
      <c r="F38" s="49">
        <v>0.0003220291</v>
      </c>
      <c r="G38" s="49">
        <v>-6.131264E-05</v>
      </c>
    </row>
    <row r="39" spans="1:7" ht="12.75">
      <c r="A39" t="s">
        <v>56</v>
      </c>
      <c r="B39" s="49">
        <v>2.536097E-05</v>
      </c>
      <c r="C39" s="49">
        <v>-5.78883E-05</v>
      </c>
      <c r="D39" s="49">
        <v>6.940986E-05</v>
      </c>
      <c r="E39" s="49">
        <v>-0.0001379155</v>
      </c>
      <c r="F39" s="49">
        <v>0.0002008458</v>
      </c>
      <c r="G39" s="49">
        <v>0.0006785894</v>
      </c>
    </row>
    <row r="40" spans="2:7" ht="12.75">
      <c r="B40" t="s">
        <v>46</v>
      </c>
      <c r="C40">
        <v>-0.003759</v>
      </c>
      <c r="D40" t="s">
        <v>47</v>
      </c>
      <c r="E40">
        <v>3.116178</v>
      </c>
      <c r="F40" t="s">
        <v>48</v>
      </c>
      <c r="G40">
        <v>55.096909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12.506</v>
      </c>
      <c r="D44">
        <v>12.506</v>
      </c>
      <c r="E44">
        <v>12.506</v>
      </c>
      <c r="F44">
        <v>12.507</v>
      </c>
      <c r="J44">
        <v>12.506</v>
      </c>
    </row>
    <row r="50" spans="1:7" ht="12.75">
      <c r="A50" t="s">
        <v>58</v>
      </c>
      <c r="B50">
        <f>-0.017/(B7*B7+B22*B22)*(B21*B22+B6*B7)</f>
        <v>-7.060074279540542E-05</v>
      </c>
      <c r="C50">
        <f>-0.017/(C7*C7+C22*C22)*(C21*C22+C6*C7)</f>
        <v>6.253546020438038E-05</v>
      </c>
      <c r="D50">
        <f>-0.017/(D7*D7+D22*D22)*(D21*D22+D6*D7)</f>
        <v>0.00015030694223788017</v>
      </c>
      <c r="E50">
        <f>-0.017/(E7*E7+E22*E22)*(E21*E22+E6*E7)</f>
        <v>-0.00034889752275435817</v>
      </c>
      <c r="F50">
        <f>-0.017/(F7*F7+F22*F22)*(F21*F22+F6*F7)</f>
        <v>0.0003220289872494861</v>
      </c>
      <c r="G50">
        <f>(B50*B$4+C50*C$4+D50*D$4+E50*E$4+F50*F$4)/SUM(B$4:F$4)</f>
        <v>5.682600371251778E-08</v>
      </c>
    </row>
    <row r="51" spans="1:7" ht="12.75">
      <c r="A51" t="s">
        <v>59</v>
      </c>
      <c r="B51">
        <f>-0.017/(B7*B7+B22*B22)*(B21*B7-B6*B22)</f>
        <v>2.536096855968084E-05</v>
      </c>
      <c r="C51">
        <f>-0.017/(C7*C7+C22*C22)*(C21*C7-C6*C22)</f>
        <v>-5.788830046581537E-05</v>
      </c>
      <c r="D51">
        <f>-0.017/(D7*D7+D22*D22)*(D21*D7-D6*D22)</f>
        <v>6.940985149070813E-05</v>
      </c>
      <c r="E51">
        <f>-0.017/(E7*E7+E22*E22)*(E21*E7-E6*E22)</f>
        <v>-0.00013791553277002545</v>
      </c>
      <c r="F51">
        <f>-0.017/(F7*F7+F22*F22)*(F21*F7-F6*F22)</f>
        <v>0.00020084586169577832</v>
      </c>
      <c r="G51">
        <f>(B51*B$4+C51*C$4+D51*D$4+E51*E$4+F51*F$4)/SUM(B$4:F$4)</f>
        <v>6.158117827675802E-08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10000.048088124295</v>
      </c>
      <c r="C62">
        <f>C7+(2/0.017)*(C8*C50-C23*C51)</f>
        <v>9999.984788318805</v>
      </c>
      <c r="D62">
        <f>D7+(2/0.017)*(D8*D50-D23*D51)</f>
        <v>9999.99582500186</v>
      </c>
      <c r="E62">
        <f>E7+(2/0.017)*(E8*E50-E23*E51)</f>
        <v>10000.129600704548</v>
      </c>
      <c r="F62">
        <f>F7+(2/0.017)*(F8*F50-F23*F51)</f>
        <v>9999.760112676106</v>
      </c>
    </row>
    <row r="63" spans="1:6" ht="12.75">
      <c r="A63" t="s">
        <v>67</v>
      </c>
      <c r="B63">
        <f>B8+(3/0.017)*(B9*B50-B24*B51)</f>
        <v>-5.628418180741199</v>
      </c>
      <c r="C63">
        <f>C8+(3/0.017)*(C9*C50-C24*C51)</f>
        <v>-2.5149869897323307</v>
      </c>
      <c r="D63">
        <f>D8+(3/0.017)*(D9*D50-D24*D51)</f>
        <v>-0.7347283469372391</v>
      </c>
      <c r="E63">
        <f>E8+(3/0.017)*(E9*E50-E24*E51)</f>
        <v>-2.2233204961479824</v>
      </c>
      <c r="F63">
        <f>F8+(3/0.017)*(F9*F50-F24*F51)</f>
        <v>-3.51944203340217</v>
      </c>
    </row>
    <row r="64" spans="1:6" ht="12.75">
      <c r="A64" t="s">
        <v>68</v>
      </c>
      <c r="B64">
        <f>B9+(4/0.017)*(B10*B50-B25*B51)</f>
        <v>-0.1357579703129448</v>
      </c>
      <c r="C64">
        <f>C9+(4/0.017)*(C10*C50-C25*C51)</f>
        <v>1.1514268249648583</v>
      </c>
      <c r="D64">
        <f>D9+(4/0.017)*(D10*D50-D25*D51)</f>
        <v>0.4517191096508366</v>
      </c>
      <c r="E64">
        <f>E9+(4/0.017)*(E10*E50-E25*E51)</f>
        <v>0.19185764099301938</v>
      </c>
      <c r="F64">
        <f>F9+(4/0.017)*(F10*F50-F25*F51)</f>
        <v>-0.8293862494040255</v>
      </c>
    </row>
    <row r="65" spans="1:6" ht="12.75">
      <c r="A65" t="s">
        <v>69</v>
      </c>
      <c r="B65">
        <f>B10+(5/0.017)*(B11*B50-B26*B51)</f>
        <v>1.389456799508992</v>
      </c>
      <c r="C65">
        <f>C10+(5/0.017)*(C11*C50-C26*C51)</f>
        <v>1.161047567064792</v>
      </c>
      <c r="D65">
        <f>D10+(5/0.017)*(D11*D50-D26*D51)</f>
        <v>0.44573849402881427</v>
      </c>
      <c r="E65">
        <f>E10+(5/0.017)*(E11*E50-E26*E51)</f>
        <v>0.8551060602446785</v>
      </c>
      <c r="F65">
        <f>F10+(5/0.017)*(F11*F50-F26*F51)</f>
        <v>-0.8948482367913384</v>
      </c>
    </row>
    <row r="66" spans="1:6" ht="12.75">
      <c r="A66" t="s">
        <v>70</v>
      </c>
      <c r="B66">
        <f>B11+(6/0.017)*(B12*B50-B27*B51)</f>
        <v>3.226563147427547</v>
      </c>
      <c r="C66">
        <f>C11+(6/0.017)*(C12*C50-C27*C51)</f>
        <v>2.2704326656328937</v>
      </c>
      <c r="D66">
        <f>D11+(6/0.017)*(D12*D50-D27*D51)</f>
        <v>2.5539064272629877</v>
      </c>
      <c r="E66">
        <f>E11+(6/0.017)*(E12*E50-E27*E51)</f>
        <v>1.7773773304421656</v>
      </c>
      <c r="F66">
        <f>F11+(6/0.017)*(F12*F50-F27*F51)</f>
        <v>13.028425197517903</v>
      </c>
    </row>
    <row r="67" spans="1:6" ht="12.75">
      <c r="A67" t="s">
        <v>71</v>
      </c>
      <c r="B67">
        <f>B12+(7/0.017)*(B13*B50-B28*B51)</f>
        <v>0.249319702985929</v>
      </c>
      <c r="C67">
        <f>C12+(7/0.017)*(C13*C50-C28*C51)</f>
        <v>-0.1221516980797403</v>
      </c>
      <c r="D67">
        <f>D12+(7/0.017)*(D13*D50-D28*D51)</f>
        <v>0.10634575417446321</v>
      </c>
      <c r="E67">
        <f>E12+(7/0.017)*(E13*E50-E28*E51)</f>
        <v>-0.14813877214474291</v>
      </c>
      <c r="F67">
        <f>F12+(7/0.017)*(F13*F50-F28*F51)</f>
        <v>-0.4516265048336661</v>
      </c>
    </row>
    <row r="68" spans="1:6" ht="12.75">
      <c r="A68" t="s">
        <v>72</v>
      </c>
      <c r="B68">
        <f>B13+(8/0.017)*(B14*B50-B29*B51)</f>
        <v>-0.17689729599576676</v>
      </c>
      <c r="C68">
        <f>C13+(8/0.017)*(C14*C50-C29*C51)</f>
        <v>-0.042864091943469636</v>
      </c>
      <c r="D68">
        <f>D13+(8/0.017)*(D14*D50-D29*D51)</f>
        <v>-0.0029107996721226383</v>
      </c>
      <c r="E68">
        <f>E13+(8/0.017)*(E14*E50-E29*E51)</f>
        <v>0.1288786580586174</v>
      </c>
      <c r="F68">
        <f>F13+(8/0.017)*(F14*F50-F29*F51)</f>
        <v>-0.1976761767542469</v>
      </c>
    </row>
    <row r="69" spans="1:6" ht="12.75">
      <c r="A69" t="s">
        <v>73</v>
      </c>
      <c r="B69">
        <f>B14+(9/0.017)*(B15*B50-B30*B51)</f>
        <v>0.08332633088841344</v>
      </c>
      <c r="C69">
        <f>C14+(9/0.017)*(C15*C50-C30*C51)</f>
        <v>0.16819224380914688</v>
      </c>
      <c r="D69">
        <f>D14+(9/0.017)*(D15*D50-D30*D51)</f>
        <v>-0.020967417168481366</v>
      </c>
      <c r="E69">
        <f>E14+(9/0.017)*(E15*E50-E30*E51)</f>
        <v>-0.08183423807813363</v>
      </c>
      <c r="F69">
        <f>F14+(9/0.017)*(F15*F50-F30*F51)</f>
        <v>0.06056189601756046</v>
      </c>
    </row>
    <row r="70" spans="1:6" ht="12.75">
      <c r="A70" t="s">
        <v>74</v>
      </c>
      <c r="B70">
        <f>B15+(10/0.017)*(B16*B50-B31*B51)</f>
        <v>-0.36308914430133193</v>
      </c>
      <c r="C70">
        <f>C15+(10/0.017)*(C16*C50-C31*C51)</f>
        <v>-0.13345008466481614</v>
      </c>
      <c r="D70">
        <f>D15+(10/0.017)*(D16*D50-D31*D51)</f>
        <v>-0.06914050458726637</v>
      </c>
      <c r="E70">
        <f>E15+(10/0.017)*(E16*E50-E31*E51)</f>
        <v>-0.15543616520997705</v>
      </c>
      <c r="F70">
        <f>F15+(10/0.017)*(F16*F50-F31*F51)</f>
        <v>-0.45070526224148977</v>
      </c>
    </row>
    <row r="71" spans="1:6" ht="12.75">
      <c r="A71" t="s">
        <v>75</v>
      </c>
      <c r="B71">
        <f>B16+(11/0.017)*(B17*B50-B32*B51)</f>
        <v>0.03714589739377598</v>
      </c>
      <c r="C71">
        <f>C16+(11/0.017)*(C17*C50-C32*C51)</f>
        <v>-0.02444008810863862</v>
      </c>
      <c r="D71">
        <f>D16+(11/0.017)*(D17*D50-D32*D51)</f>
        <v>0.019683491362945768</v>
      </c>
      <c r="E71">
        <f>E16+(11/0.017)*(E17*E50-E32*E51)</f>
        <v>0.028030067722668923</v>
      </c>
      <c r="F71">
        <f>F16+(11/0.017)*(F17*F50-F32*F51)</f>
        <v>-0.02959725784766094</v>
      </c>
    </row>
    <row r="72" spans="1:6" ht="12.75">
      <c r="A72" t="s">
        <v>76</v>
      </c>
      <c r="B72">
        <f>B17+(12/0.017)*(B18*B50-B33*B51)</f>
        <v>-0.015151395372115925</v>
      </c>
      <c r="C72">
        <f>C17+(12/0.017)*(C18*C50-C33*C51)</f>
        <v>-0.04223892360208148</v>
      </c>
      <c r="D72">
        <f>D17+(12/0.017)*(D18*D50-D33*D51)</f>
        <v>-0.027123805761803812</v>
      </c>
      <c r="E72">
        <f>E17+(12/0.017)*(E18*E50-E33*E51)</f>
        <v>-0.006048001738311909</v>
      </c>
      <c r="F72">
        <f>F17+(12/0.017)*(F18*F50-F33*F51)</f>
        <v>-0.0186807182400465</v>
      </c>
    </row>
    <row r="73" spans="1:6" ht="12.75">
      <c r="A73" t="s">
        <v>77</v>
      </c>
      <c r="B73">
        <f>B18+(13/0.017)*(B19*B50-B34*B51)</f>
        <v>-0.015850134472623744</v>
      </c>
      <c r="C73">
        <f>C18+(13/0.017)*(C19*C50-C34*C51)</f>
        <v>0.015040665424561835</v>
      </c>
      <c r="D73">
        <f>D18+(13/0.017)*(D19*D50-D34*D51)</f>
        <v>-0.013195046988755978</v>
      </c>
      <c r="E73">
        <f>E18+(13/0.017)*(E19*E50-E34*E51)</f>
        <v>-0.007473424182098745</v>
      </c>
      <c r="F73">
        <f>F18+(13/0.017)*(F19*F50-F34*F51)</f>
        <v>-0.03174441382068391</v>
      </c>
    </row>
    <row r="74" spans="1:6" ht="12.75">
      <c r="A74" t="s">
        <v>78</v>
      </c>
      <c r="B74">
        <f>B19+(14/0.017)*(B20*B50-B35*B51)</f>
        <v>-0.225804570550937</v>
      </c>
      <c r="C74">
        <f>C19+(14/0.017)*(C20*C50-C35*C51)</f>
        <v>-0.2315426535729967</v>
      </c>
      <c r="D74">
        <f>D19+(14/0.017)*(D20*D50-D35*D51)</f>
        <v>-0.22564883485659692</v>
      </c>
      <c r="E74">
        <f>E19+(14/0.017)*(E20*E50-E35*E51)</f>
        <v>-0.21684597047146847</v>
      </c>
      <c r="F74">
        <f>F19+(14/0.017)*(F20*F50-F35*F51)</f>
        <v>-0.15450594307627133</v>
      </c>
    </row>
    <row r="75" spans="1:6" ht="12.75">
      <c r="A75" t="s">
        <v>79</v>
      </c>
      <c r="B75" s="49">
        <f>B20</f>
        <v>-0.003611844</v>
      </c>
      <c r="C75" s="49">
        <f>C20</f>
        <v>0.001438559</v>
      </c>
      <c r="D75" s="49">
        <f>D20</f>
        <v>-0.0002592854</v>
      </c>
      <c r="E75" s="49">
        <f>E20</f>
        <v>0.003904763</v>
      </c>
      <c r="F75" s="49">
        <f>F20</f>
        <v>-0.002038337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-71.96423086478418</v>
      </c>
      <c r="C82">
        <f>C22+(2/0.017)*(C8*C51+C23*C50)</f>
        <v>-51.243273290903986</v>
      </c>
      <c r="D82">
        <f>D22+(2/0.017)*(D8*D51+D23*D50)</f>
        <v>11.694722726146782</v>
      </c>
      <c r="E82">
        <f>E22+(2/0.017)*(E8*E51+E23*E50)</f>
        <v>46.83846144056169</v>
      </c>
      <c r="F82">
        <f>F22+(2/0.017)*(F8*F51+F23*F50)</f>
        <v>64.26109263557119</v>
      </c>
    </row>
    <row r="83" spans="1:6" ht="12.75">
      <c r="A83" t="s">
        <v>82</v>
      </c>
      <c r="B83">
        <f>B23+(3/0.017)*(B9*B51+B24*B50)</f>
        <v>-0.5097841099741468</v>
      </c>
      <c r="C83">
        <f>C23+(3/0.017)*(C9*C51+C24*C50)</f>
        <v>0.5055056744271365</v>
      </c>
      <c r="D83">
        <f>D23+(3/0.017)*(D9*D51+D24*D50)</f>
        <v>-0.9846127808598918</v>
      </c>
      <c r="E83">
        <f>E23+(3/0.017)*(E9*E51+E24*E50)</f>
        <v>2.09511799071473</v>
      </c>
      <c r="F83">
        <f>F23+(3/0.017)*(F9*F51+F24*F50)</f>
        <v>4.9229858956366925</v>
      </c>
    </row>
    <row r="84" spans="1:6" ht="12.75">
      <c r="A84" t="s">
        <v>83</v>
      </c>
      <c r="B84">
        <f>B24+(4/0.017)*(B10*B51+B25*B50)</f>
        <v>2.6044342208755524</v>
      </c>
      <c r="C84">
        <f>C24+(4/0.017)*(C10*C51+C25*C50)</f>
        <v>0.9060380894628789</v>
      </c>
      <c r="D84">
        <f>D24+(4/0.017)*(D10*D51+D25*D50)</f>
        <v>2.1566565876740182</v>
      </c>
      <c r="E84">
        <f>E24+(4/0.017)*(E10*E51+E25*E50)</f>
        <v>2.3665248139786685</v>
      </c>
      <c r="F84">
        <f>F24+(4/0.017)*(F10*F51+F25*F50)</f>
        <v>3.0451354232897616</v>
      </c>
    </row>
    <row r="85" spans="1:6" ht="12.75">
      <c r="A85" t="s">
        <v>84</v>
      </c>
      <c r="B85">
        <f>B25+(5/0.017)*(B11*B51+B26*B50)</f>
        <v>-0.28029322711899346</v>
      </c>
      <c r="C85">
        <f>C25+(5/0.017)*(C11*C51+C26*C50)</f>
        <v>0.10382764059725885</v>
      </c>
      <c r="D85">
        <f>D25+(5/0.017)*(D11*D51+D26*D50)</f>
        <v>-0.29960616036661947</v>
      </c>
      <c r="E85">
        <f>E25+(5/0.017)*(E11*E51+E26*E50)</f>
        <v>0.5007510029493248</v>
      </c>
      <c r="F85">
        <f>F25+(5/0.017)*(F11*F51+F26*F50)</f>
        <v>-0.7292199259929615</v>
      </c>
    </row>
    <row r="86" spans="1:6" ht="12.75">
      <c r="A86" t="s">
        <v>85</v>
      </c>
      <c r="B86">
        <f>B26+(6/0.017)*(B12*B51+B27*B50)</f>
        <v>-0.6199118439535769</v>
      </c>
      <c r="C86">
        <f>C26+(6/0.017)*(C12*C51+C27*C50)</f>
        <v>-0.26832997898892674</v>
      </c>
      <c r="D86">
        <f>D26+(6/0.017)*(D12*D51+D27*D50)</f>
        <v>0.04490356616647738</v>
      </c>
      <c r="E86">
        <f>E26+(6/0.017)*(E12*E51+E27*E50)</f>
        <v>0.3095241841683241</v>
      </c>
      <c r="F86">
        <f>F26+(6/0.017)*(F12*F51+F27*F50)</f>
        <v>2.038042993848196</v>
      </c>
    </row>
    <row r="87" spans="1:6" ht="12.75">
      <c r="A87" t="s">
        <v>86</v>
      </c>
      <c r="B87">
        <f>B27+(7/0.017)*(B13*B51+B28*B50)</f>
        <v>-0.14290458290369012</v>
      </c>
      <c r="C87">
        <f>C27+(7/0.017)*(C13*C51+C28*C50)</f>
        <v>0.006719836074754594</v>
      </c>
      <c r="D87">
        <f>D27+(7/0.017)*(D13*D51+D28*D50)</f>
        <v>-0.19801718342571098</v>
      </c>
      <c r="E87">
        <f>E27+(7/0.017)*(E13*E51+E28*E50)</f>
        <v>-0.20334365368989518</v>
      </c>
      <c r="F87">
        <f>F27+(7/0.017)*(F13*F51+F28*F50)</f>
        <v>0.35120828234099744</v>
      </c>
    </row>
    <row r="88" spans="1:6" ht="12.75">
      <c r="A88" t="s">
        <v>87</v>
      </c>
      <c r="B88">
        <f>B28+(8/0.017)*(B14*B51+B29*B50)</f>
        <v>0.6648557565959015</v>
      </c>
      <c r="C88">
        <f>C28+(8/0.017)*(C14*C51+C29*C50)</f>
        <v>0.27085729409968046</v>
      </c>
      <c r="D88">
        <f>D28+(8/0.017)*(D14*D51+D29*D50)</f>
        <v>0.37182846265050734</v>
      </c>
      <c r="E88">
        <f>E28+(8/0.017)*(E14*E51+E29*E50)</f>
        <v>0.38934591198220403</v>
      </c>
      <c r="F88">
        <f>F28+(8/0.017)*(F14*F51+F29*F50)</f>
        <v>0.23260116840203393</v>
      </c>
    </row>
    <row r="89" spans="1:6" ht="12.75">
      <c r="A89" t="s">
        <v>88</v>
      </c>
      <c r="B89">
        <f>B29+(9/0.017)*(B15*B51+B30*B50)</f>
        <v>-0.13041986150774773</v>
      </c>
      <c r="C89">
        <f>C29+(9/0.017)*(C15*C51+C30*C50)</f>
        <v>-0.16187595083205877</v>
      </c>
      <c r="D89">
        <f>D29+(9/0.017)*(D15*D51+D30*D50)</f>
        <v>-0.060211070777365774</v>
      </c>
      <c r="E89">
        <f>E29+(9/0.017)*(E15*E51+E30*E50)</f>
        <v>0.003852415078116754</v>
      </c>
      <c r="F89">
        <f>F29+(9/0.017)*(F15*F51+F30*F50)</f>
        <v>-0.02776544038746195</v>
      </c>
    </row>
    <row r="90" spans="1:6" ht="12.75">
      <c r="A90" t="s">
        <v>89</v>
      </c>
      <c r="B90">
        <f>B30+(10/0.017)*(B16*B51+B31*B50)</f>
        <v>0.12734772922200402</v>
      </c>
      <c r="C90">
        <f>C30+(10/0.017)*(C16*C51+C31*C50)</f>
        <v>0.10487513109606511</v>
      </c>
      <c r="D90">
        <f>D30+(10/0.017)*(D16*D51+D31*D50)</f>
        <v>-0.003985690764556527</v>
      </c>
      <c r="E90">
        <f>E30+(10/0.017)*(E16*E51+E31*E50)</f>
        <v>-0.07228384676278415</v>
      </c>
      <c r="F90">
        <f>F30+(10/0.017)*(F16*F51+F31*F50)</f>
        <v>0.24307029478535808</v>
      </c>
    </row>
    <row r="91" spans="1:6" ht="12.75">
      <c r="A91" t="s">
        <v>90</v>
      </c>
      <c r="B91">
        <f>B31+(11/0.017)*(B17*B51+B32*B50)</f>
        <v>0.006049191413173885</v>
      </c>
      <c r="C91">
        <f>C31+(11/0.017)*(C17*C51+C32*C50)</f>
        <v>-0.05911596132765731</v>
      </c>
      <c r="D91">
        <f>D31+(11/0.017)*(D17*D51+D32*D50)</f>
        <v>-0.022698486461555933</v>
      </c>
      <c r="E91">
        <f>E31+(11/0.017)*(E17*E51+E32*E50)</f>
        <v>-0.019485882464355227</v>
      </c>
      <c r="F91">
        <f>F31+(11/0.017)*(F17*F51+F32*F50)</f>
        <v>0.04246668997876547</v>
      </c>
    </row>
    <row r="92" spans="1:6" ht="12.75">
      <c r="A92" t="s">
        <v>91</v>
      </c>
      <c r="B92">
        <f>B32+(12/0.017)*(B18*B51+B33*B50)</f>
        <v>0.05677309724859188</v>
      </c>
      <c r="C92">
        <f>C32+(12/0.017)*(C18*C51+C33*C50)</f>
        <v>0.03749387745590447</v>
      </c>
      <c r="D92">
        <f>D32+(12/0.017)*(D18*D51+D33*D50)</f>
        <v>0.038287986830641045</v>
      </c>
      <c r="E92">
        <f>E32+(12/0.017)*(E18*E51+E33*E50)</f>
        <v>0.014752187816615503</v>
      </c>
      <c r="F92">
        <f>F32+(12/0.017)*(F18*F51+F33*F50)</f>
        <v>0.016647663916438526</v>
      </c>
    </row>
    <row r="93" spans="1:6" ht="12.75">
      <c r="A93" t="s">
        <v>92</v>
      </c>
      <c r="B93">
        <f>B33+(13/0.017)*(B19*B51+B34*B50)</f>
        <v>0.07982123885328672</v>
      </c>
      <c r="C93">
        <f>C33+(13/0.017)*(C19*C51+C34*C50)</f>
        <v>0.07639850663811962</v>
      </c>
      <c r="D93">
        <f>D33+(13/0.017)*(D19*D51+D34*D50)</f>
        <v>0.07643057345055489</v>
      </c>
      <c r="E93">
        <f>E33+(13/0.017)*(E19*E51+E34*E50)</f>
        <v>0.0814805852632606</v>
      </c>
      <c r="F93">
        <f>F33+(13/0.017)*(F19*F51+F34*F50)</f>
        <v>0.04874968777257352</v>
      </c>
    </row>
    <row r="94" spans="1:6" ht="12.75">
      <c r="A94" t="s">
        <v>93</v>
      </c>
      <c r="B94">
        <f>B34+(14/0.017)*(B20*B51+B35*B50)</f>
        <v>0.016982196430897722</v>
      </c>
      <c r="C94">
        <f>C34+(14/0.017)*(C20*C51+C35*C50)</f>
        <v>0.02064741891434814</v>
      </c>
      <c r="D94">
        <f>D34+(14/0.017)*(D20*D51+D35*D50)</f>
        <v>3.146758674095788E-05</v>
      </c>
      <c r="E94">
        <f>E34+(14/0.017)*(E20*E51+E35*E50)</f>
        <v>-0.01368985567726897</v>
      </c>
      <c r="F94">
        <f>F34+(14/0.017)*(F20*F51+F35*F50)</f>
        <v>-0.043021265609225916</v>
      </c>
    </row>
    <row r="95" spans="1:6" ht="12.75">
      <c r="A95" t="s">
        <v>94</v>
      </c>
      <c r="B95" s="49">
        <f>B35</f>
        <v>-0.006881825</v>
      </c>
      <c r="C95" s="49">
        <f>C35</f>
        <v>-0.01379697</v>
      </c>
      <c r="D95" s="49">
        <f>D35</f>
        <v>-0.006899104</v>
      </c>
      <c r="E95" s="49">
        <f>E35</f>
        <v>0.000456735</v>
      </c>
      <c r="F95" s="49">
        <f>F35</f>
        <v>0.0005566749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-5.628391114864048</v>
      </c>
      <c r="C103">
        <f>C63*10000/C62</f>
        <v>-2.51499081545618</v>
      </c>
      <c r="D103">
        <f>D63*10000/D62</f>
        <v>-0.7347286536863152</v>
      </c>
      <c r="E103">
        <f>E63*10000/E62</f>
        <v>-2.2232916821311406</v>
      </c>
      <c r="F103">
        <f>F63*10000/F62</f>
        <v>-3.5195264623806137</v>
      </c>
      <c r="G103">
        <f>AVERAGE(C103:E103)</f>
        <v>-1.8243370504245453</v>
      </c>
      <c r="H103">
        <f>STDEV(C103:E103)</f>
        <v>0.9548334618023641</v>
      </c>
      <c r="I103">
        <f>(B103*B4+C103*C4+D103*D4+E103*E4+F103*F4)/SUM(B4:F4)</f>
        <v>-2.6005019287178928</v>
      </c>
      <c r="K103">
        <f>(LN(H103)+LN(H123))/2-LN(K114*K115^3)</f>
        <v>-3.6857296582096133</v>
      </c>
    </row>
    <row r="104" spans="1:11" ht="12.75">
      <c r="A104" t="s">
        <v>68</v>
      </c>
      <c r="B104">
        <f>B64*10000/B62</f>
        <v>-0.13575731748146908</v>
      </c>
      <c r="C104">
        <f>C64*10000/C62</f>
        <v>1.1514285764813008</v>
      </c>
      <c r="D104">
        <f>D64*10000/D62</f>
        <v>0.45171929824355955</v>
      </c>
      <c r="E104">
        <f>E64*10000/E62</f>
        <v>0.1918551545366995</v>
      </c>
      <c r="F104">
        <f>F64*10000/F62</f>
        <v>-0.8294061458060994</v>
      </c>
      <c r="G104">
        <f>AVERAGE(C104:E104)</f>
        <v>0.5983343430871867</v>
      </c>
      <c r="H104">
        <f>STDEV(C104:E104)</f>
        <v>0.4963036032072426</v>
      </c>
      <c r="I104">
        <f>(B104*B4+C104*C4+D104*D4+E104*E4+F104*F4)/SUM(B4:F4)</f>
        <v>0.3016370429299131</v>
      </c>
      <c r="K104">
        <f>(LN(H104)+LN(H124))/2-LN(K114*K115^4)</f>
        <v>-3.75562271295144</v>
      </c>
    </row>
    <row r="105" spans="1:11" ht="12.75">
      <c r="A105" t="s">
        <v>69</v>
      </c>
      <c r="B105">
        <f>B65*10000/B62</f>
        <v>1.3894501179039949</v>
      </c>
      <c r="C105">
        <f>C65*10000/C62</f>
        <v>1.1610493332160228</v>
      </c>
      <c r="D105">
        <f>D65*10000/D62</f>
        <v>0.44573868012463025</v>
      </c>
      <c r="E105">
        <f>E65*10000/E62</f>
        <v>0.8550949781535161</v>
      </c>
      <c r="F105">
        <f>F65*10000/F62</f>
        <v>-0.894869703581181</v>
      </c>
      <c r="G105">
        <f>AVERAGE(C105:E105)</f>
        <v>0.8206276638313897</v>
      </c>
      <c r="H105">
        <f>STDEV(C105:E105)</f>
        <v>0.3588987732271367</v>
      </c>
      <c r="I105">
        <f>(B105*B4+C105*C4+D105*D4+E105*E4+F105*F4)/SUM(B4:F4)</f>
        <v>0.6737659532726405</v>
      </c>
      <c r="K105">
        <f>(LN(H105)+LN(H125))/2-LN(K114*K115^5)</f>
        <v>-3.66620289532661</v>
      </c>
    </row>
    <row r="106" spans="1:11" ht="12.75">
      <c r="A106" t="s">
        <v>70</v>
      </c>
      <c r="B106">
        <f>B66*10000/B62</f>
        <v>3.226547631565192</v>
      </c>
      <c r="C106">
        <f>C66*10000/C62</f>
        <v>2.2704361193479357</v>
      </c>
      <c r="D106">
        <f>D66*10000/D62</f>
        <v>2.553907493518891</v>
      </c>
      <c r="E106">
        <f>E66*10000/E62</f>
        <v>1.7773542958052688</v>
      </c>
      <c r="F106">
        <f>F66*10000/F62</f>
        <v>13.02873774042093</v>
      </c>
      <c r="G106">
        <f>AVERAGE(C106:E106)</f>
        <v>2.200565969557365</v>
      </c>
      <c r="H106">
        <f>STDEV(C106:E106)</f>
        <v>0.3929632242254101</v>
      </c>
      <c r="I106">
        <f>(B106*B4+C106*C4+D106*D4+E106*E4+F106*F4)/SUM(B4:F4)</f>
        <v>3.79486324572887</v>
      </c>
      <c r="K106">
        <f>(LN(H106)+LN(H126))/2-LN(K114*K115^6)</f>
        <v>-3.191835947117082</v>
      </c>
    </row>
    <row r="107" spans="1:11" ht="12.75">
      <c r="A107" t="s">
        <v>71</v>
      </c>
      <c r="B107">
        <f>B67*10000/B62</f>
        <v>0.24931850406000777</v>
      </c>
      <c r="C107">
        <f>C67*10000/C62</f>
        <v>-0.12215188389329182</v>
      </c>
      <c r="D107">
        <f>D67*10000/D62</f>
        <v>0.10634579857381433</v>
      </c>
      <c r="E107">
        <f>E67*10000/E62</f>
        <v>-0.14813685228070042</v>
      </c>
      <c r="F107">
        <f>F67*10000/F62</f>
        <v>-0.4516373390409295</v>
      </c>
      <c r="G107">
        <f>AVERAGE(C107:E107)</f>
        <v>-0.05464764586672597</v>
      </c>
      <c r="H107">
        <f>STDEV(C107:E107)</f>
        <v>0.14002846678495648</v>
      </c>
      <c r="I107">
        <f>(B107*B4+C107*C4+D107*D4+E107*E4+F107*F4)/SUM(B4:F4)</f>
        <v>-0.06375759447487052</v>
      </c>
      <c r="K107">
        <f>(LN(H107)+LN(H127))/2-LN(K114*K115^7)</f>
        <v>-3.55733881710055</v>
      </c>
    </row>
    <row r="108" spans="1:9" ht="12.75">
      <c r="A108" t="s">
        <v>72</v>
      </c>
      <c r="B108">
        <f>B68*10000/B62</f>
        <v>-0.17689644533394172</v>
      </c>
      <c r="C108">
        <f>C68*10000/C62</f>
        <v>-0.042864157147058955</v>
      </c>
      <c r="D108">
        <f>D68*10000/D62</f>
        <v>-0.002910800887381467</v>
      </c>
      <c r="E108">
        <f>E68*10000/E62</f>
        <v>0.12887698780377546</v>
      </c>
      <c r="F108">
        <f>F68*10000/F62</f>
        <v>-0.19768091886890815</v>
      </c>
      <c r="G108">
        <f>AVERAGE(C108:E108)</f>
        <v>0.027700676589778345</v>
      </c>
      <c r="H108">
        <f>STDEV(C108:E108)</f>
        <v>0.08986963965798948</v>
      </c>
      <c r="I108">
        <f>(B108*B4+C108*C4+D108*D4+E108*E4+F108*F4)/SUM(B4:F4)</f>
        <v>-0.03196396269734816</v>
      </c>
    </row>
    <row r="109" spans="1:9" ht="12.75">
      <c r="A109" t="s">
        <v>73</v>
      </c>
      <c r="B109">
        <f>B69*10000/B62</f>
        <v>0.08332593018964465</v>
      </c>
      <c r="C109">
        <f>C69*10000/C62</f>
        <v>0.1681924996582153</v>
      </c>
      <c r="D109">
        <f>D69*10000/D62</f>
        <v>-0.020967425922377787</v>
      </c>
      <c r="E109">
        <f>E69*10000/E62</f>
        <v>-0.0818331775143875</v>
      </c>
      <c r="F109">
        <f>F69*10000/F62</f>
        <v>0.06056334885552876</v>
      </c>
      <c r="G109">
        <f>AVERAGE(C109:E109)</f>
        <v>0.021797298740483338</v>
      </c>
      <c r="H109">
        <f>STDEV(C109:E109)</f>
        <v>0.13038338110366057</v>
      </c>
      <c r="I109">
        <f>(B109*B4+C109*C4+D109*D4+E109*E4+F109*F4)/SUM(B4:F4)</f>
        <v>0.03587702099697005</v>
      </c>
    </row>
    <row r="110" spans="1:11" ht="12.75">
      <c r="A110" t="s">
        <v>74</v>
      </c>
      <c r="B110">
        <f>B70*10000/B62</f>
        <v>-0.3630873982821381</v>
      </c>
      <c r="C110">
        <f>C70*10000/C62</f>
        <v>-0.13345028766513928</v>
      </c>
      <c r="D110">
        <f>D70*10000/D62</f>
        <v>-0.06914053345342622</v>
      </c>
      <c r="E110">
        <f>E70*10000/E62</f>
        <v>-0.15543415077243197</v>
      </c>
      <c r="F110">
        <f>F70*10000/F62</f>
        <v>-0.45071607434878097</v>
      </c>
      <c r="G110">
        <f>AVERAGE(C110:E110)</f>
        <v>-0.11934165729699915</v>
      </c>
      <c r="H110">
        <f>STDEV(C110:E110)</f>
        <v>0.044843474281642794</v>
      </c>
      <c r="I110">
        <f>(B110*B4+C110*C4+D110*D4+E110*E4+F110*F4)/SUM(B4:F4)</f>
        <v>-0.1988196010311661</v>
      </c>
      <c r="K110">
        <f>EXP(AVERAGE(K103:K107))</f>
        <v>0.028117981222338044</v>
      </c>
    </row>
    <row r="111" spans="1:9" ht="12.75">
      <c r="A111" t="s">
        <v>75</v>
      </c>
      <c r="B111">
        <f>B71*10000/B62</f>
        <v>0.037145718766981875</v>
      </c>
      <c r="C111">
        <f>C71*10000/C62</f>
        <v>-0.024440125286178043</v>
      </c>
      <c r="D111">
        <f>D71*10000/D62</f>
        <v>0.01968349958080318</v>
      </c>
      <c r="E111">
        <f>E71*10000/E62</f>
        <v>0.02802970445572435</v>
      </c>
      <c r="F111">
        <f>F71*10000/F62</f>
        <v>-0.029597967865391334</v>
      </c>
      <c r="G111">
        <f>AVERAGE(C111:E111)</f>
        <v>0.0077576929167831625</v>
      </c>
      <c r="H111">
        <f>STDEV(C111:E111)</f>
        <v>0.02819466982829812</v>
      </c>
      <c r="I111">
        <f>(B111*B4+C111*C4+D111*D4+E111*E4+F111*F4)/SUM(B4:F4)</f>
        <v>0.007012541977437164</v>
      </c>
    </row>
    <row r="112" spans="1:9" ht="12.75">
      <c r="A112" t="s">
        <v>76</v>
      </c>
      <c r="B112">
        <f>B72*10000/B62</f>
        <v>-0.015151322512247906</v>
      </c>
      <c r="C112">
        <f>C72*10000/C62</f>
        <v>-0.042238987854683205</v>
      </c>
      <c r="D112">
        <f>D72*10000/D62</f>
        <v>-0.0271238170859924</v>
      </c>
      <c r="E112">
        <f>E72*10000/E62</f>
        <v>-0.0060479233567991</v>
      </c>
      <c r="F112">
        <f>F72*10000/F62</f>
        <v>-0.018681166377547454</v>
      </c>
      <c r="G112">
        <f>AVERAGE(C112:E112)</f>
        <v>-0.02513690943249157</v>
      </c>
      <c r="H112">
        <f>STDEV(C112:E112)</f>
        <v>0.018177159813627566</v>
      </c>
      <c r="I112">
        <f>(B112*B4+C112*C4+D112*D4+E112*E4+F112*F4)/SUM(B4:F4)</f>
        <v>-0.022832873931797927</v>
      </c>
    </row>
    <row r="113" spans="1:9" ht="12.75">
      <c r="A113" t="s">
        <v>77</v>
      </c>
      <c r="B113">
        <f>B73*10000/B62</f>
        <v>-0.01585005825266661</v>
      </c>
      <c r="C113">
        <f>C73*10000/C62</f>
        <v>0.015040688303977378</v>
      </c>
      <c r="D113">
        <f>D73*10000/D62</f>
        <v>-0.013195052497687942</v>
      </c>
      <c r="E113">
        <f>E73*10000/E62</f>
        <v>-0.007473327327250053</v>
      </c>
      <c r="F113">
        <f>F73*10000/F62</f>
        <v>-0.03174517534719997</v>
      </c>
      <c r="G113">
        <f>AVERAGE(C113:E113)</f>
        <v>-0.0018758971736535389</v>
      </c>
      <c r="H113">
        <f>STDEV(C113:E113)</f>
        <v>0.014926911364981053</v>
      </c>
      <c r="I113">
        <f>(B113*B4+C113*C4+D113*D4+E113*E4+F113*F4)/SUM(B4:F4)</f>
        <v>-0.007882219842318629</v>
      </c>
    </row>
    <row r="114" spans="1:11" ht="12.75">
      <c r="A114" t="s">
        <v>78</v>
      </c>
      <c r="B114">
        <f>B74*10000/B62</f>
        <v>-0.22580348470433312</v>
      </c>
      <c r="C114">
        <f>C74*10000/C62</f>
        <v>-0.23154300578883538</v>
      </c>
      <c r="D114">
        <f>D74*10000/D62</f>
        <v>-0.22564892906498282</v>
      </c>
      <c r="E114">
        <f>E74*10000/E62</f>
        <v>-0.21684316016883506</v>
      </c>
      <c r="F114">
        <f>F74*10000/F62</f>
        <v>-0.15450964956690635</v>
      </c>
      <c r="G114">
        <f>AVERAGE(C114:E114)</f>
        <v>-0.2246783650075511</v>
      </c>
      <c r="H114">
        <f>STDEV(C114:E114)</f>
        <v>0.007397828144472872</v>
      </c>
      <c r="I114">
        <f>(B114*B4+C114*C4+D114*D4+E114*E4+F114*F4)/SUM(B4:F4)</f>
        <v>-0.21547051281953422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-0.0036118266314032017</v>
      </c>
      <c r="C115">
        <f>C75*10000/C62</f>
        <v>0.0014385611882934176</v>
      </c>
      <c r="D115">
        <f>D75*10000/D62</f>
        <v>-0.0002592855082516515</v>
      </c>
      <c r="E115">
        <f>E75*10000/E62</f>
        <v>0.0039047123946522595</v>
      </c>
      <c r="F115">
        <f>F75*10000/F62</f>
        <v>-0.0020383858982938206</v>
      </c>
      <c r="G115">
        <f>AVERAGE(C115:E115)</f>
        <v>0.001694662691564675</v>
      </c>
      <c r="H115">
        <f>STDEV(C115:E115)</f>
        <v>0.0020937790281761806</v>
      </c>
      <c r="I115">
        <f>(B115*B4+C115*C4+D115*D4+E115*E4+F115*F4)/SUM(B4:F4)</f>
        <v>0.00042947780592531704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-71.96388480396047</v>
      </c>
      <c r="C122">
        <f>C82*10000/C62</f>
        <v>-51.24335124065623</v>
      </c>
      <c r="D122">
        <f>D82*10000/D62</f>
        <v>11.694727608693382</v>
      </c>
      <c r="E122">
        <f>E82*10000/E62</f>
        <v>46.83785441866847</v>
      </c>
      <c r="F122">
        <f>F82*10000/F62</f>
        <v>64.26263421470601</v>
      </c>
      <c r="G122">
        <f>AVERAGE(C122:E122)</f>
        <v>2.429743595568541</v>
      </c>
      <c r="H122">
        <f>STDEV(C122:E122)</f>
        <v>49.69266215920899</v>
      </c>
      <c r="I122">
        <f>(B122*B4+C122*C4+D122*D4+E122*E4+F122*F4)/SUM(B4:F4)</f>
        <v>-0.06615573510146977</v>
      </c>
    </row>
    <row r="123" spans="1:9" ht="12.75">
      <c r="A123" t="s">
        <v>82</v>
      </c>
      <c r="B123">
        <f>B83*10000/B62</f>
        <v>-0.5097816585297709</v>
      </c>
      <c r="C123">
        <f>C83*10000/C62</f>
        <v>0.5055064433874223</v>
      </c>
      <c r="D123">
        <f>D83*10000/D62</f>
        <v>-0.9846131919357162</v>
      </c>
      <c r="E123">
        <f>E83*10000/E62</f>
        <v>2.095090838189858</v>
      </c>
      <c r="F123">
        <f>F83*10000/F62</f>
        <v>4.923103994660946</v>
      </c>
      <c r="G123">
        <f>AVERAGE(C123:E123)</f>
        <v>0.5386613632138547</v>
      </c>
      <c r="H123">
        <f>STDEV(C123:E123)</f>
        <v>1.5401196917202404</v>
      </c>
      <c r="I123">
        <f>(B123*B4+C123*C4+D123*D4+E123*E4+F123*F4)/SUM(B4:F4)</f>
        <v>0.972790783748976</v>
      </c>
    </row>
    <row r="124" spans="1:9" ht="12.75">
      <c r="A124" t="s">
        <v>83</v>
      </c>
      <c r="B124">
        <f>B84*10000/B62</f>
        <v>2.6044216967001255</v>
      </c>
      <c r="C124">
        <f>C84*10000/C62</f>
        <v>0.9060394677012321</v>
      </c>
      <c r="D124">
        <f>D84*10000/D62</f>
        <v>2.1566574880781184</v>
      </c>
      <c r="E124">
        <f>E84*10000/E62</f>
        <v>2.366494144047831</v>
      </c>
      <c r="F124">
        <f>F84*10000/F62</f>
        <v>3.0452084739809138</v>
      </c>
      <c r="G124">
        <f>AVERAGE(C124:E124)</f>
        <v>1.8097303666090605</v>
      </c>
      <c r="H124">
        <f>STDEV(C124:E124)</f>
        <v>0.7896206596358576</v>
      </c>
      <c r="I124">
        <f>(B124*B4+C124*C4+D124*D4+E124*E4+F124*F4)/SUM(B4:F4)</f>
        <v>2.089472687093878</v>
      </c>
    </row>
    <row r="125" spans="1:9" ht="12.75">
      <c r="A125" t="s">
        <v>84</v>
      </c>
      <c r="B125">
        <f>B85*10000/B62</f>
        <v>-0.28029187924792065</v>
      </c>
      <c r="C125">
        <f>C85*10000/C62</f>
        <v>0.1038277985367959</v>
      </c>
      <c r="D125">
        <f>D85*10000/D62</f>
        <v>-0.29960628545218787</v>
      </c>
      <c r="E125">
        <f>E85*10000/E62</f>
        <v>0.500744513265153</v>
      </c>
      <c r="F125">
        <f>F85*10000/F62</f>
        <v>-0.7292374194742656</v>
      </c>
      <c r="G125">
        <f>AVERAGE(C125:E125)</f>
        <v>0.10165534211658701</v>
      </c>
      <c r="H125">
        <f>STDEV(C125:E125)</f>
        <v>0.4001798219888712</v>
      </c>
      <c r="I125">
        <f>(B125*B4+C125*C4+D125*D4+E125*E4+F125*F4)/SUM(B4:F4)</f>
        <v>-0.06447101801236456</v>
      </c>
    </row>
    <row r="126" spans="1:9" ht="12.75">
      <c r="A126" t="s">
        <v>85</v>
      </c>
      <c r="B126">
        <f>B86*10000/B62</f>
        <v>-0.6199088629281316</v>
      </c>
      <c r="C126">
        <f>C86*10000/C62</f>
        <v>-0.26833038716455715</v>
      </c>
      <c r="D126">
        <f>D86*10000/D62</f>
        <v>0.044903584913715724</v>
      </c>
      <c r="E126">
        <f>E86*10000/E62</f>
        <v>0.30952017276507793</v>
      </c>
      <c r="F126">
        <f>F86*10000/F62</f>
        <v>2.0380918850890124</v>
      </c>
      <c r="G126">
        <f>AVERAGE(C126:E126)</f>
        <v>0.028697790171412163</v>
      </c>
      <c r="H126">
        <f>STDEV(C126:E126)</f>
        <v>0.2892659472529915</v>
      </c>
      <c r="I126">
        <f>(B126*B4+C126*C4+D126*D4+E126*E4+F126*F4)/SUM(B4:F4)</f>
        <v>0.20330583319192216</v>
      </c>
    </row>
    <row r="127" spans="1:9" ht="12.75">
      <c r="A127" t="s">
        <v>86</v>
      </c>
      <c r="B127">
        <f>B87*10000/B62</f>
        <v>-0.14290389570566023</v>
      </c>
      <c r="C127">
        <f>C87*10000/C62</f>
        <v>0.006719846296770548</v>
      </c>
      <c r="D127">
        <f>D87*10000/D62</f>
        <v>-0.19801726609788273</v>
      </c>
      <c r="E127">
        <f>E87*10000/E62</f>
        <v>-0.20334101837597068</v>
      </c>
      <c r="F127">
        <f>F87*10000/F62</f>
        <v>0.3512167075846064</v>
      </c>
      <c r="G127">
        <f>AVERAGE(C127:E127)</f>
        <v>-0.13154614605902762</v>
      </c>
      <c r="H127">
        <f>STDEV(C127:E127)</f>
        <v>0.11977144512019479</v>
      </c>
      <c r="I127">
        <f>(B127*B4+C127*C4+D127*D4+E127*E4+F127*F4)/SUM(B4:F4)</f>
        <v>-0.06870276521007979</v>
      </c>
    </row>
    <row r="128" spans="1:9" ht="12.75">
      <c r="A128" t="s">
        <v>87</v>
      </c>
      <c r="B128">
        <f>B88*10000/B62</f>
        <v>0.6648525594446498</v>
      </c>
      <c r="C128">
        <f>C88*10000/C62</f>
        <v>0.27085770611978793</v>
      </c>
      <c r="D128">
        <f>D88*10000/D62</f>
        <v>0.3718286178888861</v>
      </c>
      <c r="E128">
        <f>E88*10000/E62</f>
        <v>0.3893408660971485</v>
      </c>
      <c r="F128">
        <f>F88*10000/F62</f>
        <v>0.23260674834307188</v>
      </c>
      <c r="G128">
        <f>AVERAGE(C128:E128)</f>
        <v>0.3440090633686075</v>
      </c>
      <c r="H128">
        <f>STDEV(C128:E128)</f>
        <v>0.06395318998951725</v>
      </c>
      <c r="I128">
        <f>(B128*B4+C128*C4+D128*D4+E128*E4+F128*F4)/SUM(B4:F4)</f>
        <v>0.3754852202564815</v>
      </c>
    </row>
    <row r="129" spans="1:9" ht="12.75">
      <c r="A129" t="s">
        <v>88</v>
      </c>
      <c r="B129">
        <f>B89*10000/B62</f>
        <v>-0.13041923434611258</v>
      </c>
      <c r="C129">
        <f>C89*10000/C62</f>
        <v>-0.16187619707296905</v>
      </c>
      <c r="D129">
        <f>D89*10000/D62</f>
        <v>-0.060211095915487116</v>
      </c>
      <c r="E129">
        <f>E89*10000/E62</f>
        <v>0.0038523651511929774</v>
      </c>
      <c r="F129">
        <f>F89*10000/F62</f>
        <v>-0.027766106461159346</v>
      </c>
      <c r="G129">
        <f>AVERAGE(C129:E129)</f>
        <v>-0.0727449759457544</v>
      </c>
      <c r="H129">
        <f>STDEV(C129:E129)</f>
        <v>0.08357220049563034</v>
      </c>
      <c r="I129">
        <f>(B129*B4+C129*C4+D129*D4+E129*E4+F129*F4)/SUM(B4:F4)</f>
        <v>-0.07507830146213729</v>
      </c>
    </row>
    <row r="130" spans="1:9" ht="12.75">
      <c r="A130" t="s">
        <v>89</v>
      </c>
      <c r="B130">
        <f>B90*10000/B62</f>
        <v>0.12734711683360572</v>
      </c>
      <c r="C130">
        <f>C90*10000/C62</f>
        <v>0.10487529062901374</v>
      </c>
      <c r="D130">
        <f>D90*10000/D62</f>
        <v>-0.0039856924285823735</v>
      </c>
      <c r="E130">
        <f>E90*10000/E62</f>
        <v>-0.07228290997117826</v>
      </c>
      <c r="F130">
        <f>F90*10000/F62</f>
        <v>0.2430761258734919</v>
      </c>
      <c r="G130">
        <f>AVERAGE(C130:E130)</f>
        <v>0.00953556274308437</v>
      </c>
      <c r="H130">
        <f>STDEV(C130:E130)</f>
        <v>0.08934973567972913</v>
      </c>
      <c r="I130">
        <f>(B130*B4+C130*C4+D130*D4+E130*E4+F130*F4)/SUM(B4:F4)</f>
        <v>0.057754202516157</v>
      </c>
    </row>
    <row r="131" spans="1:9" ht="12.75">
      <c r="A131" t="s">
        <v>90</v>
      </c>
      <c r="B131">
        <f>B91*10000/B62</f>
        <v>0.006049162323886913</v>
      </c>
      <c r="C131">
        <f>C91*10000/C62</f>
        <v>-0.059116051253109834</v>
      </c>
      <c r="D131">
        <f>D91*10000/D62</f>
        <v>-0.022698495938173763</v>
      </c>
      <c r="E131">
        <f>E91*10000/E62</f>
        <v>-0.01948562992921849</v>
      </c>
      <c r="F131">
        <f>F91*10000/F62</f>
        <v>0.04246770872526528</v>
      </c>
      <c r="G131">
        <f>AVERAGE(C131:E131)</f>
        <v>-0.03376672570683403</v>
      </c>
      <c r="H131">
        <f>STDEV(C131:E131)</f>
        <v>0.02201185717371839</v>
      </c>
      <c r="I131">
        <f>(B131*B4+C131*C4+D131*D4+E131*E4+F131*F4)/SUM(B4:F4)</f>
        <v>-0.017835030959370432</v>
      </c>
    </row>
    <row r="132" spans="1:9" ht="12.75">
      <c r="A132" t="s">
        <v>91</v>
      </c>
      <c r="B132">
        <f>B92*10000/B62</f>
        <v>0.05677282423872902</v>
      </c>
      <c r="C132">
        <f>C92*10000/C62</f>
        <v>0.03749393449048229</v>
      </c>
      <c r="D132">
        <f>D92*10000/D62</f>
        <v>0.0382880028158751</v>
      </c>
      <c r="E132">
        <f>E92*10000/E62</f>
        <v>0.014751996629699834</v>
      </c>
      <c r="F132">
        <f>F92*10000/F62</f>
        <v>0.01664806328237341</v>
      </c>
      <c r="G132">
        <f>AVERAGE(C132:E132)</f>
        <v>0.030177977978685742</v>
      </c>
      <c r="H132">
        <f>STDEV(C132:E132)</f>
        <v>0.013365190292726608</v>
      </c>
      <c r="I132">
        <f>(B132*B4+C132*C4+D132*D4+E132*E4+F132*F4)/SUM(B4:F4)</f>
        <v>0.03221385325935699</v>
      </c>
    </row>
    <row r="133" spans="1:9" ht="12.75">
      <c r="A133" t="s">
        <v>92</v>
      </c>
      <c r="B133">
        <f>B93*10000/B62</f>
        <v>0.07982085500976702</v>
      </c>
      <c r="C133">
        <f>C93*10000/C62</f>
        <v>0.07639862285326907</v>
      </c>
      <c r="D133">
        <f>D93*10000/D62</f>
        <v>0.07643060536031841</v>
      </c>
      <c r="E133">
        <f>E93*10000/E62</f>
        <v>0.08147952928282048</v>
      </c>
      <c r="F133">
        <f>F93*10000/F62</f>
        <v>0.0487508572438417</v>
      </c>
      <c r="G133">
        <f>AVERAGE(C133:E133)</f>
        <v>0.07810291916546931</v>
      </c>
      <c r="H133">
        <f>STDEV(C133:E133)</f>
        <v>0.0029242738643363033</v>
      </c>
      <c r="I133">
        <f>(B133*B4+C133*C4+D133*D4+E133*E4+F133*F4)/SUM(B4:F4)</f>
        <v>0.0744312769151209</v>
      </c>
    </row>
    <row r="134" spans="1:9" ht="12.75">
      <c r="A134" t="s">
        <v>93</v>
      </c>
      <c r="B134">
        <f>B94*10000/B62</f>
        <v>0.016982114767093152</v>
      </c>
      <c r="C134">
        <f>C94*10000/C62</f>
        <v>0.02064745032259132</v>
      </c>
      <c r="D134">
        <f>D94*10000/D62</f>
        <v>3.146759987867497E-05</v>
      </c>
      <c r="E134">
        <f>E94*10000/E62</f>
        <v>-0.013689678258074245</v>
      </c>
      <c r="F134">
        <f>F94*10000/F62</f>
        <v>-0.043022297659611256</v>
      </c>
      <c r="G134">
        <f>AVERAGE(C134:E134)</f>
        <v>0.002329746554798583</v>
      </c>
      <c r="H134">
        <f>STDEV(C134:E134)</f>
        <v>0.017283551845823267</v>
      </c>
      <c r="I134">
        <f>(B134*B4+C134*C4+D134*D4+E134*E4+F134*F4)/SUM(B4:F4)</f>
        <v>-0.001608368246314564</v>
      </c>
    </row>
    <row r="135" spans="1:9" ht="12.75">
      <c r="A135" t="s">
        <v>94</v>
      </c>
      <c r="B135">
        <f>B95*10000/B62</f>
        <v>-0.006881791906753542</v>
      </c>
      <c r="C135">
        <f>C95*10000/C62</f>
        <v>-0.013796990987542838</v>
      </c>
      <c r="D135">
        <f>D95*10000/D62</f>
        <v>-0.0068991068803758385</v>
      </c>
      <c r="E135">
        <f>E95*10000/E62</f>
        <v>0.00045672908075893465</v>
      </c>
      <c r="F135">
        <f>F95*10000/F62</f>
        <v>0.0005566882542455556</v>
      </c>
      <c r="G135">
        <f>AVERAGE(C135:E135)</f>
        <v>-0.006746456262386582</v>
      </c>
      <c r="H135">
        <f>STDEV(C135:E135)</f>
        <v>0.007128086040779568</v>
      </c>
      <c r="I135">
        <f>(B135*B4+C135*C4+D135*D4+E135*E4+F135*F4)/SUM(B4:F4)</f>
        <v>-0.005791141984009421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2005-06-08T06:10:36Z</cp:lastPrinted>
  <dcterms:created xsi:type="dcterms:W3CDTF">2005-06-08T06:10:36Z</dcterms:created>
  <dcterms:modified xsi:type="dcterms:W3CDTF">2005-06-08T10:56:20Z</dcterms:modified>
  <cp:category/>
  <cp:version/>
  <cp:contentType/>
  <cp:contentStatus/>
</cp:coreProperties>
</file>