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580" windowHeight="450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<sst xmlns="http://schemas.openxmlformats.org/spreadsheetml/2006/main" count="204" uniqueCount="98">
  <si>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13/06/2005       12:57:19</t>
  </si>
  <si>
    <t>LISSNER</t>
  </si>
  <si>
    <t>HCMQAP586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</si>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</sst>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15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5096947"/>
        <c:axId val="7511792"/>
      </c:lineChart>
      <c:catAx>
        <c:axId val="45096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11792"/>
        <c:crosses val="autoZero"/>
        <c:auto val="1"/>
        <c:lblOffset val="100"/>
        <c:noMultiLvlLbl val="0"/>
      </c:catAx>
      <c:valAx>
        <c:axId val="751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969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-0.003762</v>
      </c>
      <c r="D4" s="12">
        <v>-0.00376</v>
      </c>
      <c r="E4" s="12">
        <v>-0.003758</v>
      </c>
      <c r="F4" s="24">
        <v>-0.002091</v>
      </c>
      <c r="G4" s="34">
        <v>-0.011716</v>
      </c>
    </row>
    <row r="5" spans="1:7" ht="12.75" thickBot="1">
      <c r="A5" s="44" t="s">
        <v>13</v>
      </c>
      <c r="B5" s="45">
        <v>-7.923112</v>
      </c>
      <c r="C5" s="46">
        <v>-2.905925</v>
      </c>
      <c r="D5" s="46">
        <v>1.876425</v>
      </c>
      <c r="E5" s="46">
        <v>3.314343</v>
      </c>
      <c r="F5" s="47">
        <v>4.40399</v>
      </c>
      <c r="G5" s="48">
        <v>4.799361</v>
      </c>
    </row>
    <row r="6" spans="1:7" ht="12.75" thickTop="1">
      <c r="A6" s="6" t="s">
        <v>14</v>
      </c>
      <c r="B6" s="39">
        <v>48.61988</v>
      </c>
      <c r="C6" s="40">
        <v>171.3836</v>
      </c>
      <c r="D6" s="40">
        <v>-36.46883</v>
      </c>
      <c r="E6" s="40">
        <v>-143.5038</v>
      </c>
      <c r="F6" s="41">
        <v>-37.26971</v>
      </c>
      <c r="G6" s="42">
        <v>0.002461944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-7.120522</v>
      </c>
      <c r="C8" s="13">
        <v>-1.788696</v>
      </c>
      <c r="D8" s="13">
        <v>0.03943238</v>
      </c>
      <c r="E8" s="13">
        <v>0.2154516</v>
      </c>
      <c r="F8" s="25">
        <v>-4.589141</v>
      </c>
      <c r="G8" s="35">
        <v>-2.010724</v>
      </c>
    </row>
    <row r="9" spans="1:7" ht="12">
      <c r="A9" s="20" t="s">
        <v>17</v>
      </c>
      <c r="B9" s="29">
        <v>0.6978809</v>
      </c>
      <c r="C9" s="13">
        <v>0.5590409</v>
      </c>
      <c r="D9" s="13">
        <v>0.2165367</v>
      </c>
      <c r="E9" s="13">
        <v>-0.2209108</v>
      </c>
      <c r="F9" s="25">
        <v>-1.088002</v>
      </c>
      <c r="G9" s="35">
        <v>0.08871674</v>
      </c>
    </row>
    <row r="10" spans="1:7" ht="12">
      <c r="A10" s="20" t="s">
        <v>18</v>
      </c>
      <c r="B10" s="29">
        <v>1.84932</v>
      </c>
      <c r="C10" s="13">
        <v>1.462358</v>
      </c>
      <c r="D10" s="13">
        <v>0.3400863</v>
      </c>
      <c r="E10" s="13">
        <v>0.208636</v>
      </c>
      <c r="F10" s="25">
        <v>0.880912</v>
      </c>
      <c r="G10" s="35">
        <v>0.8687819</v>
      </c>
    </row>
    <row r="11" spans="1:7" ht="12">
      <c r="A11" s="21" t="s">
        <v>19</v>
      </c>
      <c r="B11" s="31">
        <v>2.696388</v>
      </c>
      <c r="C11" s="15">
        <v>0.6937742</v>
      </c>
      <c r="D11" s="15">
        <v>2.076592</v>
      </c>
      <c r="E11" s="15">
        <v>1.938423</v>
      </c>
      <c r="F11" s="27">
        <v>13.62566</v>
      </c>
      <c r="G11" s="37">
        <v>3.345223</v>
      </c>
    </row>
    <row r="12" spans="1:7" ht="12">
      <c r="A12" s="20" t="s">
        <v>20</v>
      </c>
      <c r="B12" s="29">
        <v>0.0539393</v>
      </c>
      <c r="C12" s="13">
        <v>0.08717743</v>
      </c>
      <c r="D12" s="13">
        <v>0.1362837</v>
      </c>
      <c r="E12" s="13">
        <v>-0.08647465</v>
      </c>
      <c r="F12" s="25">
        <v>-0.01824515</v>
      </c>
      <c r="G12" s="35">
        <v>0.03832473</v>
      </c>
    </row>
    <row r="13" spans="1:7" ht="12">
      <c r="A13" s="20" t="s">
        <v>21</v>
      </c>
      <c r="B13" s="29">
        <v>0.02296174</v>
      </c>
      <c r="C13" s="13">
        <v>0.1874414</v>
      </c>
      <c r="D13" s="13">
        <v>-0.0007394512</v>
      </c>
      <c r="E13" s="13">
        <v>-0.1840692</v>
      </c>
      <c r="F13" s="25">
        <v>-0.3274011</v>
      </c>
      <c r="G13" s="35">
        <v>-0.03981843</v>
      </c>
    </row>
    <row r="14" spans="1:7" ht="12">
      <c r="A14" s="20" t="s">
        <v>22</v>
      </c>
      <c r="B14" s="29">
        <v>0.04946551</v>
      </c>
      <c r="C14" s="13">
        <v>0.08533673</v>
      </c>
      <c r="D14" s="13">
        <v>-0.0108983</v>
      </c>
      <c r="E14" s="13">
        <v>-0.03039964</v>
      </c>
      <c r="F14" s="25">
        <v>0.1590199</v>
      </c>
      <c r="G14" s="35">
        <v>0.03902687</v>
      </c>
    </row>
    <row r="15" spans="1:7" ht="12">
      <c r="A15" s="21" t="s">
        <v>23</v>
      </c>
      <c r="B15" s="31">
        <v>-0.3318597</v>
      </c>
      <c r="C15" s="15">
        <v>-0.173008</v>
      </c>
      <c r="D15" s="15">
        <v>-0.04062624</v>
      </c>
      <c r="E15" s="15">
        <v>-0.07256425</v>
      </c>
      <c r="F15" s="27">
        <v>-0.4147023</v>
      </c>
      <c r="G15" s="37">
        <v>-0.1722604</v>
      </c>
    </row>
    <row r="16" spans="1:7" ht="12">
      <c r="A16" s="20" t="s">
        <v>24</v>
      </c>
      <c r="B16" s="29">
        <v>0.06365919</v>
      </c>
      <c r="C16" s="13">
        <v>-0.006460453</v>
      </c>
      <c r="D16" s="13">
        <v>0.01476105</v>
      </c>
      <c r="E16" s="13">
        <v>-0.003507305</v>
      </c>
      <c r="F16" s="25">
        <v>0.02617278</v>
      </c>
      <c r="G16" s="35">
        <v>0.01383855</v>
      </c>
    </row>
    <row r="17" spans="1:7" ht="12">
      <c r="A17" s="20" t="s">
        <v>25</v>
      </c>
      <c r="B17" s="29">
        <v>-0.01527888</v>
      </c>
      <c r="C17" s="13">
        <v>-0.01138691</v>
      </c>
      <c r="D17" s="13">
        <v>-0.009868576</v>
      </c>
      <c r="E17" s="13">
        <v>-0.01419552</v>
      </c>
      <c r="F17" s="25">
        <v>-0.02118516</v>
      </c>
      <c r="G17" s="35">
        <v>-0.01357124</v>
      </c>
    </row>
    <row r="18" spans="1:7" ht="12">
      <c r="A18" s="20" t="s">
        <v>26</v>
      </c>
      <c r="B18" s="29">
        <v>-0.005541578</v>
      </c>
      <c r="C18" s="13">
        <v>-0.02905092</v>
      </c>
      <c r="D18" s="13">
        <v>0.01950903</v>
      </c>
      <c r="E18" s="13">
        <v>0.0536207</v>
      </c>
      <c r="F18" s="25">
        <v>-0.01021925</v>
      </c>
      <c r="G18" s="35">
        <v>0.008424624</v>
      </c>
    </row>
    <row r="19" spans="1:7" ht="12">
      <c r="A19" s="21" t="s">
        <v>27</v>
      </c>
      <c r="B19" s="31">
        <v>-0.2102157</v>
      </c>
      <c r="C19" s="15">
        <v>-0.1892103</v>
      </c>
      <c r="D19" s="15">
        <v>-0.2072463</v>
      </c>
      <c r="E19" s="15">
        <v>-0.2046063</v>
      </c>
      <c r="F19" s="27">
        <v>-0.150473</v>
      </c>
      <c r="G19" s="37">
        <v>-0.1951002</v>
      </c>
    </row>
    <row r="20" spans="1:7" ht="12.75" thickBot="1">
      <c r="A20" s="44" t="s">
        <v>28</v>
      </c>
      <c r="B20" s="45">
        <v>-0.003045215</v>
      </c>
      <c r="C20" s="46">
        <v>-0.006525799</v>
      </c>
      <c r="D20" s="46">
        <v>-0.003323349</v>
      </c>
      <c r="E20" s="46">
        <v>-0.005431939</v>
      </c>
      <c r="F20" s="47">
        <v>-0.007026337</v>
      </c>
      <c r="G20" s="48">
        <v>-0.005057178</v>
      </c>
    </row>
    <row r="21" spans="1:7" ht="12.75" thickTop="1">
      <c r="A21" s="6" t="s">
        <v>29</v>
      </c>
      <c r="B21" s="39">
        <v>-34.79334</v>
      </c>
      <c r="C21" s="40">
        <v>95.41123</v>
      </c>
      <c r="D21" s="40">
        <v>33.77536</v>
      </c>
      <c r="E21" s="40">
        <v>-35.87074</v>
      </c>
      <c r="F21" s="41">
        <v>-130.4266</v>
      </c>
      <c r="G21" s="43">
        <v>0.0006875926</v>
      </c>
    </row>
    <row r="22" spans="1:7" ht="12">
      <c r="A22" s="20" t="s">
        <v>30</v>
      </c>
      <c r="B22" s="29">
        <v>-158.4755</v>
      </c>
      <c r="C22" s="13">
        <v>-58.11916</v>
      </c>
      <c r="D22" s="13">
        <v>37.52869</v>
      </c>
      <c r="E22" s="13">
        <v>66.28783</v>
      </c>
      <c r="F22" s="25">
        <v>88.08209</v>
      </c>
      <c r="G22" s="36">
        <v>0</v>
      </c>
    </row>
    <row r="23" spans="1:7" ht="12">
      <c r="A23" s="20" t="s">
        <v>31</v>
      </c>
      <c r="B23" s="29">
        <v>1.922844</v>
      </c>
      <c r="C23" s="13">
        <v>1.321089</v>
      </c>
      <c r="D23" s="13">
        <v>0.9919085</v>
      </c>
      <c r="E23" s="13">
        <v>1.945864</v>
      </c>
      <c r="F23" s="25">
        <v>5.986041</v>
      </c>
      <c r="G23" s="35">
        <v>2.103166</v>
      </c>
    </row>
    <row r="24" spans="1:7" ht="12">
      <c r="A24" s="20" t="s">
        <v>32</v>
      </c>
      <c r="B24" s="29">
        <v>-1.225619</v>
      </c>
      <c r="C24" s="13">
        <v>-4.859865</v>
      </c>
      <c r="D24" s="13">
        <v>-1.428807</v>
      </c>
      <c r="E24" s="13">
        <v>-2.875408</v>
      </c>
      <c r="F24" s="25">
        <v>-1.702472</v>
      </c>
      <c r="G24" s="35">
        <v>-2.610178</v>
      </c>
    </row>
    <row r="25" spans="1:7" ht="12">
      <c r="A25" s="20" t="s">
        <v>33</v>
      </c>
      <c r="B25" s="29">
        <v>0.09975947</v>
      </c>
      <c r="C25" s="13">
        <v>0.5098551</v>
      </c>
      <c r="D25" s="13">
        <v>0.7746407</v>
      </c>
      <c r="E25" s="13">
        <v>0.8158446</v>
      </c>
      <c r="F25" s="25">
        <v>-1.739427</v>
      </c>
      <c r="G25" s="35">
        <v>0.2870387</v>
      </c>
    </row>
    <row r="26" spans="1:7" ht="12">
      <c r="A26" s="21" t="s">
        <v>34</v>
      </c>
      <c r="B26" s="31">
        <v>0.6951711</v>
      </c>
      <c r="C26" s="15">
        <v>1.204085</v>
      </c>
      <c r="D26" s="15">
        <v>0.9745793</v>
      </c>
      <c r="E26" s="15">
        <v>-0.2932006</v>
      </c>
      <c r="F26" s="27">
        <v>1.140608</v>
      </c>
      <c r="G26" s="37">
        <v>0.7069234</v>
      </c>
    </row>
    <row r="27" spans="1:7" ht="12">
      <c r="A27" s="20" t="s">
        <v>35</v>
      </c>
      <c r="B27" s="29">
        <v>-0.1679584</v>
      </c>
      <c r="C27" s="13">
        <v>-0.1243149</v>
      </c>
      <c r="D27" s="13">
        <v>-0.103174</v>
      </c>
      <c r="E27" s="13">
        <v>0.1193545</v>
      </c>
      <c r="F27" s="25">
        <v>0.5486793</v>
      </c>
      <c r="G27" s="35">
        <v>0.02313975</v>
      </c>
    </row>
    <row r="28" spans="1:7" ht="12">
      <c r="A28" s="20" t="s">
        <v>36</v>
      </c>
      <c r="B28" s="29">
        <v>0.217023</v>
      </c>
      <c r="C28" s="13">
        <v>0.3337768</v>
      </c>
      <c r="D28" s="13">
        <v>0.04005216</v>
      </c>
      <c r="E28" s="13">
        <v>-0.1924457</v>
      </c>
      <c r="F28" s="25">
        <v>0.01962746</v>
      </c>
      <c r="G28" s="35">
        <v>0.07765173</v>
      </c>
    </row>
    <row r="29" spans="1:7" ht="12">
      <c r="A29" s="20" t="s">
        <v>37</v>
      </c>
      <c r="B29" s="29">
        <v>0.159631</v>
      </c>
      <c r="C29" s="13">
        <v>0.02926809</v>
      </c>
      <c r="D29" s="13">
        <v>0.09826336</v>
      </c>
      <c r="E29" s="13">
        <v>-0.01556407</v>
      </c>
      <c r="F29" s="25">
        <v>-0.07634142</v>
      </c>
      <c r="G29" s="35">
        <v>0.03976346</v>
      </c>
    </row>
    <row r="30" spans="1:7" ht="12">
      <c r="A30" s="21" t="s">
        <v>38</v>
      </c>
      <c r="B30" s="31">
        <v>0.1455977</v>
      </c>
      <c r="C30" s="15">
        <v>0.1714843</v>
      </c>
      <c r="D30" s="15">
        <v>0.1980949</v>
      </c>
      <c r="E30" s="15">
        <v>0.03843376</v>
      </c>
      <c r="F30" s="27">
        <v>0.1689332</v>
      </c>
      <c r="G30" s="37">
        <v>0.1418026</v>
      </c>
    </row>
    <row r="31" spans="1:7" ht="12">
      <c r="A31" s="20" t="s">
        <v>39</v>
      </c>
      <c r="B31" s="29">
        <v>-0.002953057</v>
      </c>
      <c r="C31" s="13">
        <v>-0.009579326</v>
      </c>
      <c r="D31" s="13">
        <v>0.004317864</v>
      </c>
      <c r="E31" s="13">
        <v>0.0007560531</v>
      </c>
      <c r="F31" s="25">
        <v>0.03387874</v>
      </c>
      <c r="G31" s="35">
        <v>0.003022471</v>
      </c>
    </row>
    <row r="32" spans="1:7" ht="12">
      <c r="A32" s="20" t="s">
        <v>40</v>
      </c>
      <c r="B32" s="29">
        <v>0.04462418</v>
      </c>
      <c r="C32" s="13">
        <v>0.08506877</v>
      </c>
      <c r="D32" s="13">
        <v>0.01300943</v>
      </c>
      <c r="E32" s="13">
        <v>-0.02224987</v>
      </c>
      <c r="F32" s="25">
        <v>0.01764041</v>
      </c>
      <c r="G32" s="35">
        <v>0.02705928</v>
      </c>
    </row>
    <row r="33" spans="1:7" ht="12">
      <c r="A33" s="20" t="s">
        <v>41</v>
      </c>
      <c r="B33" s="29">
        <v>0.09973619</v>
      </c>
      <c r="C33" s="13">
        <v>0.04396866</v>
      </c>
      <c r="D33" s="13">
        <v>0.07482644</v>
      </c>
      <c r="E33" s="13">
        <v>0.0796828</v>
      </c>
      <c r="F33" s="25">
        <v>0.08193008</v>
      </c>
      <c r="G33" s="35">
        <v>0.07310914</v>
      </c>
    </row>
    <row r="34" spans="1:7" ht="12">
      <c r="A34" s="21" t="s">
        <v>42</v>
      </c>
      <c r="B34" s="31">
        <v>0.02697291</v>
      </c>
      <c r="C34" s="15">
        <v>0.02702865</v>
      </c>
      <c r="D34" s="15">
        <v>0.006795736</v>
      </c>
      <c r="E34" s="15">
        <v>-0.01102125</v>
      </c>
      <c r="F34" s="27">
        <v>-0.03558085</v>
      </c>
      <c r="G34" s="37">
        <v>0.004609321</v>
      </c>
    </row>
    <row r="35" spans="1:7" ht="12.75" thickBot="1">
      <c r="A35" s="22" t="s">
        <v>43</v>
      </c>
      <c r="B35" s="32">
        <v>0.001906911</v>
      </c>
      <c r="C35" s="16">
        <v>0.003008195</v>
      </c>
      <c r="D35" s="16">
        <v>0.005350671</v>
      </c>
      <c r="E35" s="16">
        <v>0.002747821</v>
      </c>
      <c r="F35" s="28">
        <v>-0.001013907</v>
      </c>
      <c r="G35" s="38">
        <v>0.00281178</v>
      </c>
    </row>
    <row r="36" spans="1:7" ht="12">
      <c r="A36" s="4" t="s">
        <v>44</v>
      </c>
      <c r="B36" s="3">
        <v>21.64002</v>
      </c>
      <c r="C36" s="3">
        <v>21.64307</v>
      </c>
      <c r="D36" s="3">
        <v>21.65527</v>
      </c>
      <c r="E36" s="3">
        <v>21.66138</v>
      </c>
      <c r="F36" s="3">
        <v>21.67664</v>
      </c>
      <c r="G36" s="3"/>
    </row>
    <row r="37" spans="1:6" ht="12">
      <c r="A37" s="4" t="s">
        <v>45</v>
      </c>
      <c r="B37" s="2">
        <v>-0.1927694</v>
      </c>
      <c r="C37" s="2">
        <v>-0.08951823</v>
      </c>
      <c r="D37" s="2">
        <v>-0.04526774</v>
      </c>
      <c r="E37" s="2">
        <v>0</v>
      </c>
      <c r="F37" s="2">
        <v>0.02085368</v>
      </c>
    </row>
    <row r="38" spans="1:7" ht="12">
      <c r="A38" s="4" t="s">
        <v>53</v>
      </c>
      <c r="B38" s="2">
        <v>-8.357017E-05</v>
      </c>
      <c r="C38" s="2">
        <v>-0.0002903996</v>
      </c>
      <c r="D38" s="2">
        <v>6.178065E-05</v>
      </c>
      <c r="E38" s="2">
        <v>0.00024435</v>
      </c>
      <c r="F38" s="2">
        <v>6.530644E-05</v>
      </c>
      <c r="G38" s="2">
        <v>0.0001670277</v>
      </c>
    </row>
    <row r="39" spans="1:7" ht="12.75" thickBot="1">
      <c r="A39" s="4" t="s">
        <v>54</v>
      </c>
      <c r="B39" s="2">
        <v>5.78243E-05</v>
      </c>
      <c r="C39" s="2">
        <v>-0.0001638869</v>
      </c>
      <c r="D39" s="2">
        <v>-5.764997E-05</v>
      </c>
      <c r="E39" s="2">
        <v>5.936051E-05</v>
      </c>
      <c r="F39" s="2">
        <v>0.0002211501</v>
      </c>
      <c r="G39" s="2">
        <v>0.0007424033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3.116346</v>
      </c>
      <c r="F40" s="17" t="s">
        <v>48</v>
      </c>
      <c r="G40" s="8">
        <v>55.110131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0.003762</v>
      </c>
      <c r="D4">
        <v>0.00376</v>
      </c>
      <c r="E4">
        <v>0.003758</v>
      </c>
      <c r="F4">
        <v>0.002091</v>
      </c>
      <c r="G4">
        <v>0.011716</v>
      </c>
    </row>
    <row r="5" spans="1:7" ht="12.75">
      <c r="A5" t="s">
        <v>13</v>
      </c>
      <c r="B5">
        <v>-7.923112</v>
      </c>
      <c r="C5">
        <v>-2.905925</v>
      </c>
      <c r="D5">
        <v>1.876425</v>
      </c>
      <c r="E5">
        <v>3.314343</v>
      </c>
      <c r="F5">
        <v>4.40399</v>
      </c>
      <c r="G5">
        <v>4.799361</v>
      </c>
    </row>
    <row r="6" spans="1:7" ht="12.75">
      <c r="A6" t="s">
        <v>14</v>
      </c>
      <c r="B6" s="49">
        <v>48.61988</v>
      </c>
      <c r="C6" s="49">
        <v>171.3836</v>
      </c>
      <c r="D6" s="49">
        <v>-36.46883</v>
      </c>
      <c r="E6" s="49">
        <v>-143.5038</v>
      </c>
      <c r="F6" s="49">
        <v>-37.26971</v>
      </c>
      <c r="G6" s="49">
        <v>0.002461944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-7.120522</v>
      </c>
      <c r="C8" s="49">
        <v>-1.788696</v>
      </c>
      <c r="D8" s="49">
        <v>0.03943238</v>
      </c>
      <c r="E8" s="49">
        <v>0.2154516</v>
      </c>
      <c r="F8" s="49">
        <v>-4.589141</v>
      </c>
      <c r="G8" s="49">
        <v>-2.010724</v>
      </c>
    </row>
    <row r="9" spans="1:7" ht="12.75">
      <c r="A9" t="s">
        <v>17</v>
      </c>
      <c r="B9" s="49">
        <v>0.6978809</v>
      </c>
      <c r="C9" s="49">
        <v>0.5590409</v>
      </c>
      <c r="D9" s="49">
        <v>0.2165367</v>
      </c>
      <c r="E9" s="49">
        <v>-0.2209108</v>
      </c>
      <c r="F9" s="49">
        <v>-1.088002</v>
      </c>
      <c r="G9" s="49">
        <v>0.08871674</v>
      </c>
    </row>
    <row r="10" spans="1:7" ht="12.75">
      <c r="A10" t="s">
        <v>18</v>
      </c>
      <c r="B10" s="49">
        <v>1.84932</v>
      </c>
      <c r="C10" s="49">
        <v>1.462358</v>
      </c>
      <c r="D10" s="49">
        <v>0.3400863</v>
      </c>
      <c r="E10" s="49">
        <v>0.208636</v>
      </c>
      <c r="F10" s="49">
        <v>0.880912</v>
      </c>
      <c r="G10" s="49">
        <v>0.8687819</v>
      </c>
    </row>
    <row r="11" spans="1:7" ht="12.75">
      <c r="A11" t="s">
        <v>19</v>
      </c>
      <c r="B11" s="49">
        <v>2.696388</v>
      </c>
      <c r="C11" s="49">
        <v>0.6937742</v>
      </c>
      <c r="D11" s="49">
        <v>2.076592</v>
      </c>
      <c r="E11" s="49">
        <v>1.938423</v>
      </c>
      <c r="F11" s="49">
        <v>13.62566</v>
      </c>
      <c r="G11" s="49">
        <v>3.345223</v>
      </c>
    </row>
    <row r="12" spans="1:7" ht="12.75">
      <c r="A12" t="s">
        <v>20</v>
      </c>
      <c r="B12" s="49">
        <v>0.0539393</v>
      </c>
      <c r="C12" s="49">
        <v>0.08717743</v>
      </c>
      <c r="D12" s="49">
        <v>0.1362837</v>
      </c>
      <c r="E12" s="49">
        <v>-0.08647465</v>
      </c>
      <c r="F12" s="49">
        <v>-0.01824515</v>
      </c>
      <c r="G12" s="49">
        <v>0.03832473</v>
      </c>
    </row>
    <row r="13" spans="1:7" ht="12.75">
      <c r="A13" t="s">
        <v>21</v>
      </c>
      <c r="B13" s="49">
        <v>0.02296174</v>
      </c>
      <c r="C13" s="49">
        <v>0.1874414</v>
      </c>
      <c r="D13" s="49">
        <v>-0.0007394512</v>
      </c>
      <c r="E13" s="49">
        <v>-0.1840692</v>
      </c>
      <c r="F13" s="49">
        <v>-0.3274011</v>
      </c>
      <c r="G13" s="49">
        <v>-0.03981843</v>
      </c>
    </row>
    <row r="14" spans="1:7" ht="12.75">
      <c r="A14" t="s">
        <v>22</v>
      </c>
      <c r="B14" s="49">
        <v>0.04946551</v>
      </c>
      <c r="C14" s="49">
        <v>0.08533673</v>
      </c>
      <c r="D14" s="49">
        <v>-0.0108983</v>
      </c>
      <c r="E14" s="49">
        <v>-0.03039964</v>
      </c>
      <c r="F14" s="49">
        <v>0.1590199</v>
      </c>
      <c r="G14" s="49">
        <v>0.03902687</v>
      </c>
    </row>
    <row r="15" spans="1:7" ht="12.75">
      <c r="A15" t="s">
        <v>23</v>
      </c>
      <c r="B15" s="49">
        <v>-0.3318597</v>
      </c>
      <c r="C15" s="49">
        <v>-0.173008</v>
      </c>
      <c r="D15" s="49">
        <v>-0.04062624</v>
      </c>
      <c r="E15" s="49">
        <v>-0.07256425</v>
      </c>
      <c r="F15" s="49">
        <v>-0.4147023</v>
      </c>
      <c r="G15" s="49">
        <v>-0.1722604</v>
      </c>
    </row>
    <row r="16" spans="1:7" ht="12.75">
      <c r="A16" t="s">
        <v>24</v>
      </c>
      <c r="B16" s="49">
        <v>0.06365919</v>
      </c>
      <c r="C16" s="49">
        <v>-0.006460453</v>
      </c>
      <c r="D16" s="49">
        <v>0.01476105</v>
      </c>
      <c r="E16" s="49">
        <v>-0.003507305</v>
      </c>
      <c r="F16" s="49">
        <v>0.02617278</v>
      </c>
      <c r="G16" s="49">
        <v>0.01383855</v>
      </c>
    </row>
    <row r="17" spans="1:7" ht="12.75">
      <c r="A17" t="s">
        <v>25</v>
      </c>
      <c r="B17" s="49">
        <v>-0.01527888</v>
      </c>
      <c r="C17" s="49">
        <v>-0.01138691</v>
      </c>
      <c r="D17" s="49">
        <v>-0.009868576</v>
      </c>
      <c r="E17" s="49">
        <v>-0.01419552</v>
      </c>
      <c r="F17" s="49">
        <v>-0.02118516</v>
      </c>
      <c r="G17" s="49">
        <v>-0.01357124</v>
      </c>
    </row>
    <row r="18" spans="1:7" ht="12.75">
      <c r="A18" t="s">
        <v>26</v>
      </c>
      <c r="B18" s="49">
        <v>-0.005541578</v>
      </c>
      <c r="C18" s="49">
        <v>-0.02905092</v>
      </c>
      <c r="D18" s="49">
        <v>0.01950903</v>
      </c>
      <c r="E18" s="49">
        <v>0.0536207</v>
      </c>
      <c r="F18" s="49">
        <v>-0.01021925</v>
      </c>
      <c r="G18" s="49">
        <v>0.008424624</v>
      </c>
    </row>
    <row r="19" spans="1:7" ht="12.75">
      <c r="A19" t="s">
        <v>27</v>
      </c>
      <c r="B19" s="49">
        <v>-0.2102157</v>
      </c>
      <c r="C19" s="49">
        <v>-0.1892103</v>
      </c>
      <c r="D19" s="49">
        <v>-0.2072463</v>
      </c>
      <c r="E19" s="49">
        <v>-0.2046063</v>
      </c>
      <c r="F19" s="49">
        <v>-0.150473</v>
      </c>
      <c r="G19" s="49">
        <v>-0.1951002</v>
      </c>
    </row>
    <row r="20" spans="1:7" ht="12.75">
      <c r="A20" t="s">
        <v>28</v>
      </c>
      <c r="B20" s="49">
        <v>-0.003045215</v>
      </c>
      <c r="C20" s="49">
        <v>-0.006525799</v>
      </c>
      <c r="D20" s="49">
        <v>-0.003323349</v>
      </c>
      <c r="E20" s="49">
        <v>-0.005431939</v>
      </c>
      <c r="F20" s="49">
        <v>-0.007026337</v>
      </c>
      <c r="G20" s="49">
        <v>-0.005057178</v>
      </c>
    </row>
    <row r="21" spans="1:7" ht="12.75">
      <c r="A21" t="s">
        <v>29</v>
      </c>
      <c r="B21" s="49">
        <v>-34.79334</v>
      </c>
      <c r="C21" s="49">
        <v>95.41123</v>
      </c>
      <c r="D21" s="49">
        <v>33.77536</v>
      </c>
      <c r="E21" s="49">
        <v>-35.87074</v>
      </c>
      <c r="F21" s="49">
        <v>-130.4266</v>
      </c>
      <c r="G21" s="49">
        <v>0.0006875926</v>
      </c>
    </row>
    <row r="22" spans="1:7" ht="12.75">
      <c r="A22" t="s">
        <v>30</v>
      </c>
      <c r="B22" s="49">
        <v>-158.4755</v>
      </c>
      <c r="C22" s="49">
        <v>-58.11916</v>
      </c>
      <c r="D22" s="49">
        <v>37.52869</v>
      </c>
      <c r="E22" s="49">
        <v>66.28783</v>
      </c>
      <c r="F22" s="49">
        <v>88.08209</v>
      </c>
      <c r="G22" s="49">
        <v>0</v>
      </c>
    </row>
    <row r="23" spans="1:7" ht="12.75">
      <c r="A23" t="s">
        <v>31</v>
      </c>
      <c r="B23" s="49">
        <v>1.922844</v>
      </c>
      <c r="C23" s="49">
        <v>1.321089</v>
      </c>
      <c r="D23" s="49">
        <v>0.9919085</v>
      </c>
      <c r="E23" s="49">
        <v>1.945864</v>
      </c>
      <c r="F23" s="49">
        <v>5.986041</v>
      </c>
      <c r="G23" s="49">
        <v>2.103166</v>
      </c>
    </row>
    <row r="24" spans="1:7" ht="12.75">
      <c r="A24" t="s">
        <v>32</v>
      </c>
      <c r="B24" s="49">
        <v>-1.225619</v>
      </c>
      <c r="C24" s="49">
        <v>-4.859865</v>
      </c>
      <c r="D24" s="49">
        <v>-1.428807</v>
      </c>
      <c r="E24" s="49">
        <v>-2.875408</v>
      </c>
      <c r="F24" s="49">
        <v>-1.702472</v>
      </c>
      <c r="G24" s="49">
        <v>-2.610178</v>
      </c>
    </row>
    <row r="25" spans="1:7" ht="12.75">
      <c r="A25" t="s">
        <v>33</v>
      </c>
      <c r="B25" s="49">
        <v>0.09975947</v>
      </c>
      <c r="C25" s="49">
        <v>0.5098551</v>
      </c>
      <c r="D25" s="49">
        <v>0.7746407</v>
      </c>
      <c r="E25" s="49">
        <v>0.8158446</v>
      </c>
      <c r="F25" s="49">
        <v>-1.739427</v>
      </c>
      <c r="G25" s="49">
        <v>0.2870387</v>
      </c>
    </row>
    <row r="26" spans="1:7" ht="12.75">
      <c r="A26" t="s">
        <v>34</v>
      </c>
      <c r="B26" s="49">
        <v>0.6951711</v>
      </c>
      <c r="C26" s="49">
        <v>1.204085</v>
      </c>
      <c r="D26" s="49">
        <v>0.9745793</v>
      </c>
      <c r="E26" s="49">
        <v>-0.2932006</v>
      </c>
      <c r="F26" s="49">
        <v>1.140608</v>
      </c>
      <c r="G26" s="49">
        <v>0.7069234</v>
      </c>
    </row>
    <row r="27" spans="1:7" ht="12.75">
      <c r="A27" t="s">
        <v>35</v>
      </c>
      <c r="B27" s="49">
        <v>-0.1679584</v>
      </c>
      <c r="C27" s="49">
        <v>-0.1243149</v>
      </c>
      <c r="D27" s="49">
        <v>-0.103174</v>
      </c>
      <c r="E27" s="49">
        <v>0.1193545</v>
      </c>
      <c r="F27" s="49">
        <v>0.5486793</v>
      </c>
      <c r="G27" s="49">
        <v>0.02313975</v>
      </c>
    </row>
    <row r="28" spans="1:7" ht="12.75">
      <c r="A28" t="s">
        <v>36</v>
      </c>
      <c r="B28" s="49">
        <v>0.217023</v>
      </c>
      <c r="C28" s="49">
        <v>0.3337768</v>
      </c>
      <c r="D28" s="49">
        <v>0.04005216</v>
      </c>
      <c r="E28" s="49">
        <v>-0.1924457</v>
      </c>
      <c r="F28" s="49">
        <v>0.01962746</v>
      </c>
      <c r="G28" s="49">
        <v>0.07765173</v>
      </c>
    </row>
    <row r="29" spans="1:7" ht="12.75">
      <c r="A29" t="s">
        <v>37</v>
      </c>
      <c r="B29" s="49">
        <v>0.159631</v>
      </c>
      <c r="C29" s="49">
        <v>0.02926809</v>
      </c>
      <c r="D29" s="49">
        <v>0.09826336</v>
      </c>
      <c r="E29" s="49">
        <v>-0.01556407</v>
      </c>
      <c r="F29" s="49">
        <v>-0.07634142</v>
      </c>
      <c r="G29" s="49">
        <v>0.03976346</v>
      </c>
    </row>
    <row r="30" spans="1:7" ht="12.75">
      <c r="A30" t="s">
        <v>38</v>
      </c>
      <c r="B30" s="49">
        <v>0.1455977</v>
      </c>
      <c r="C30" s="49">
        <v>0.1714843</v>
      </c>
      <c r="D30" s="49">
        <v>0.1980949</v>
      </c>
      <c r="E30" s="49">
        <v>0.03843376</v>
      </c>
      <c r="F30" s="49">
        <v>0.1689332</v>
      </c>
      <c r="G30" s="49">
        <v>0.1418026</v>
      </c>
    </row>
    <row r="31" spans="1:7" ht="12.75">
      <c r="A31" t="s">
        <v>39</v>
      </c>
      <c r="B31" s="49">
        <v>-0.002953057</v>
      </c>
      <c r="C31" s="49">
        <v>-0.009579326</v>
      </c>
      <c r="D31" s="49">
        <v>0.004317864</v>
      </c>
      <c r="E31" s="49">
        <v>0.0007560531</v>
      </c>
      <c r="F31" s="49">
        <v>0.03387874</v>
      </c>
      <c r="G31" s="49">
        <v>0.003022471</v>
      </c>
    </row>
    <row r="32" spans="1:7" ht="12.75">
      <c r="A32" t="s">
        <v>40</v>
      </c>
      <c r="B32" s="49">
        <v>0.04462418</v>
      </c>
      <c r="C32" s="49">
        <v>0.08506877</v>
      </c>
      <c r="D32" s="49">
        <v>0.01300943</v>
      </c>
      <c r="E32" s="49">
        <v>-0.02224987</v>
      </c>
      <c r="F32" s="49">
        <v>0.01764041</v>
      </c>
      <c r="G32" s="49">
        <v>0.02705928</v>
      </c>
    </row>
    <row r="33" spans="1:7" ht="12.75">
      <c r="A33" t="s">
        <v>41</v>
      </c>
      <c r="B33" s="49">
        <v>0.09973619</v>
      </c>
      <c r="C33" s="49">
        <v>0.04396866</v>
      </c>
      <c r="D33" s="49">
        <v>0.07482644</v>
      </c>
      <c r="E33" s="49">
        <v>0.0796828</v>
      </c>
      <c r="F33" s="49">
        <v>0.08193008</v>
      </c>
      <c r="G33" s="49">
        <v>0.07310914</v>
      </c>
    </row>
    <row r="34" spans="1:7" ht="12.75">
      <c r="A34" t="s">
        <v>42</v>
      </c>
      <c r="B34" s="49">
        <v>0.02697291</v>
      </c>
      <c r="C34" s="49">
        <v>0.02702865</v>
      </c>
      <c r="D34" s="49">
        <v>0.006795736</v>
      </c>
      <c r="E34" s="49">
        <v>-0.01102125</v>
      </c>
      <c r="F34" s="49">
        <v>-0.03558085</v>
      </c>
      <c r="G34" s="49">
        <v>0.004609321</v>
      </c>
    </row>
    <row r="35" spans="1:7" ht="12.75">
      <c r="A35" t="s">
        <v>43</v>
      </c>
      <c r="B35" s="49">
        <v>0.001906911</v>
      </c>
      <c r="C35" s="49">
        <v>0.003008195</v>
      </c>
      <c r="D35" s="49">
        <v>0.005350671</v>
      </c>
      <c r="E35" s="49">
        <v>0.002747821</v>
      </c>
      <c r="F35" s="49">
        <v>-0.001013907</v>
      </c>
      <c r="G35" s="49">
        <v>0.00281178</v>
      </c>
    </row>
    <row r="36" spans="1:6" ht="12.75">
      <c r="A36" t="s">
        <v>44</v>
      </c>
      <c r="B36" s="49">
        <v>21.64002</v>
      </c>
      <c r="C36" s="49">
        <v>21.64307</v>
      </c>
      <c r="D36" s="49">
        <v>21.65527</v>
      </c>
      <c r="E36" s="49">
        <v>21.66138</v>
      </c>
      <c r="F36" s="49">
        <v>21.67664</v>
      </c>
    </row>
    <row r="37" spans="1:6" ht="12.75">
      <c r="A37" t="s">
        <v>45</v>
      </c>
      <c r="B37" s="49">
        <v>-0.1927694</v>
      </c>
      <c r="C37" s="49">
        <v>-0.08951823</v>
      </c>
      <c r="D37" s="49">
        <v>-0.04526774</v>
      </c>
      <c r="E37" s="49">
        <v>0</v>
      </c>
      <c r="F37" s="49">
        <v>0.02085368</v>
      </c>
    </row>
    <row r="38" spans="1:7" ht="12.75">
      <c r="A38" t="s">
        <v>55</v>
      </c>
      <c r="B38" s="49">
        <v>-8.357017E-05</v>
      </c>
      <c r="C38" s="49">
        <v>-0.0002903996</v>
      </c>
      <c r="D38" s="49">
        <v>6.178065E-05</v>
      </c>
      <c r="E38" s="49">
        <v>0.00024435</v>
      </c>
      <c r="F38" s="49">
        <v>6.530644E-05</v>
      </c>
      <c r="G38" s="49">
        <v>0.0001670277</v>
      </c>
    </row>
    <row r="39" spans="1:7" ht="12.75">
      <c r="A39" t="s">
        <v>56</v>
      </c>
      <c r="B39" s="49">
        <v>5.78243E-05</v>
      </c>
      <c r="C39" s="49">
        <v>-0.0001638869</v>
      </c>
      <c r="D39" s="49">
        <v>-5.764997E-05</v>
      </c>
      <c r="E39" s="49">
        <v>5.936051E-05</v>
      </c>
      <c r="F39" s="49">
        <v>0.0002211501</v>
      </c>
      <c r="G39" s="49">
        <v>0.0007424033</v>
      </c>
    </row>
    <row r="40" spans="2:7" ht="12.75">
      <c r="B40" t="s">
        <v>46</v>
      </c>
      <c r="C40">
        <v>-0.00376</v>
      </c>
      <c r="D40" t="s">
        <v>47</v>
      </c>
      <c r="E40">
        <v>3.116346</v>
      </c>
      <c r="F40" t="s">
        <v>48</v>
      </c>
      <c r="G40">
        <v>55.110131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-8.35701694151286E-05</v>
      </c>
      <c r="C50">
        <f>-0.017/(C7*C7+C22*C22)*(C21*C22+C6*C7)</f>
        <v>-0.0002903996232826081</v>
      </c>
      <c r="D50">
        <f>-0.017/(D7*D7+D22*D22)*(D21*D22+D6*D7)</f>
        <v>6.178065822705653E-05</v>
      </c>
      <c r="E50">
        <f>-0.017/(E7*E7+E22*E22)*(E21*E22+E6*E7)</f>
        <v>0.00024434994797415375</v>
      </c>
      <c r="F50">
        <f>-0.017/(F7*F7+F22*F22)*(F21*F22+F6*F7)</f>
        <v>6.530644230766754E-05</v>
      </c>
      <c r="G50">
        <f>(B50*B$4+C50*C$4+D50*D$4+E50*E$4+F50*F$4)/SUM(B$4:F$4)</f>
        <v>4.0112676064407363E-07</v>
      </c>
    </row>
    <row r="51" spans="1:7" ht="12.75">
      <c r="A51" t="s">
        <v>59</v>
      </c>
      <c r="B51">
        <f>-0.017/(B7*B7+B22*B22)*(B21*B7-B6*B22)</f>
        <v>5.782429556168529E-05</v>
      </c>
      <c r="C51">
        <f>-0.017/(C7*C7+C22*C22)*(C21*C7-C6*C22)</f>
        <v>-0.00016388686921695018</v>
      </c>
      <c r="D51">
        <f>-0.017/(D7*D7+D22*D22)*(D21*D7-D6*D22)</f>
        <v>-5.764996671705992E-05</v>
      </c>
      <c r="E51">
        <f>-0.017/(E7*E7+E22*E22)*(E21*E7-E6*E22)</f>
        <v>5.9360515218818036E-05</v>
      </c>
      <c r="F51">
        <f>-0.017/(F7*F7+F22*F22)*(F21*F7-F6*F22)</f>
        <v>0.00022114998720710764</v>
      </c>
      <c r="G51">
        <f>(B51*B$4+C51*C$4+D51*D$4+E51*E$4+F51*F$4)/SUM(B$4:F$4)</f>
        <v>-1.118008013561147E-06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10000.05692660354</v>
      </c>
      <c r="C62">
        <f>C7+(2/0.017)*(C8*C50-C23*C51)</f>
        <v>10000.086581857027</v>
      </c>
      <c r="D62">
        <f>D7+(2/0.017)*(D8*D50-D23*D51)</f>
        <v>10000.007014076518</v>
      </c>
      <c r="E62">
        <f>E7+(2/0.017)*(E8*E50-E23*E51)</f>
        <v>9999.992604482079</v>
      </c>
      <c r="F62">
        <f>F7+(2/0.017)*(F8*F50-F23*F51)</f>
        <v>9999.808998427938</v>
      </c>
    </row>
    <row r="63" spans="1:6" ht="12.75">
      <c r="A63" t="s">
        <v>67</v>
      </c>
      <c r="B63">
        <f>B8+(3/0.017)*(B9*B50-B24*B51)</f>
        <v>-7.118307553483982</v>
      </c>
      <c r="C63">
        <f>C8+(3/0.017)*(C9*C50-C24*C51)</f>
        <v>-1.9578983517223418</v>
      </c>
      <c r="D63">
        <f>D8+(3/0.017)*(D9*D50-D24*D51)</f>
        <v>0.027257163034331608</v>
      </c>
      <c r="E63">
        <f>E8+(3/0.017)*(E9*E50-E24*E51)</f>
        <v>0.23604680432777336</v>
      </c>
      <c r="F63">
        <f>F8+(3/0.017)*(F9*F50-F24*F51)</f>
        <v>-4.535238390380559</v>
      </c>
    </row>
    <row r="64" spans="1:6" ht="12.75">
      <c r="A64" t="s">
        <v>68</v>
      </c>
      <c r="B64">
        <f>B9+(4/0.017)*(B10*B50-B25*B51)</f>
        <v>0.6601593689926724</v>
      </c>
      <c r="C64">
        <f>C9+(4/0.017)*(C10*C50-C25*C51)</f>
        <v>0.47877980442093804</v>
      </c>
      <c r="D64">
        <f>D9+(4/0.017)*(D10*D50-D25*D51)</f>
        <v>0.23198817436251393</v>
      </c>
      <c r="E64">
        <f>E9+(4/0.017)*(E10*E50-E25*E51)</f>
        <v>-0.22031050824681292</v>
      </c>
      <c r="F64">
        <f>F9+(4/0.017)*(F10*F50-F25*F51)</f>
        <v>-0.9839541205873341</v>
      </c>
    </row>
    <row r="65" spans="1:6" ht="12.75">
      <c r="A65" t="s">
        <v>69</v>
      </c>
      <c r="B65">
        <f>B10+(5/0.017)*(B11*B50-B26*B51)</f>
        <v>1.7712213584937466</v>
      </c>
      <c r="C65">
        <f>C10+(5/0.017)*(C11*C50-C26*C51)</f>
        <v>1.4611409278229115</v>
      </c>
      <c r="D65">
        <f>D10+(5/0.017)*(D11*D50-D26*D51)</f>
        <v>0.39434444259916923</v>
      </c>
      <c r="E65">
        <f>E10+(5/0.017)*(E11*E50-E26*E51)</f>
        <v>0.35306485231775575</v>
      </c>
      <c r="F65">
        <f>F10+(5/0.017)*(F11*F50-F26*F51)</f>
        <v>1.0684408041428144</v>
      </c>
    </row>
    <row r="66" spans="1:6" ht="12.75">
      <c r="A66" t="s">
        <v>70</v>
      </c>
      <c r="B66">
        <f>B11+(6/0.017)*(B12*B50-B27*B51)</f>
        <v>2.698224832843953</v>
      </c>
      <c r="C66">
        <f>C11+(6/0.017)*(C12*C50-C27*C51)</f>
        <v>0.6776483626157302</v>
      </c>
      <c r="D66">
        <f>D11+(6/0.017)*(D12*D50-D27*D51)</f>
        <v>2.0774643714207834</v>
      </c>
      <c r="E66">
        <f>E11+(6/0.017)*(E12*E50-E27*E51)</f>
        <v>1.928464757349788</v>
      </c>
      <c r="F66">
        <f>F11+(6/0.017)*(F12*F50-F27*F51)</f>
        <v>13.58241343081941</v>
      </c>
    </row>
    <row r="67" spans="1:6" ht="12.75">
      <c r="A67" t="s">
        <v>71</v>
      </c>
      <c r="B67">
        <f>B12+(7/0.017)*(B13*B50-B28*B51)</f>
        <v>0.047981839401008926</v>
      </c>
      <c r="C67">
        <f>C12+(7/0.017)*(C13*C50-C28*C51)</f>
        <v>0.08728808057363602</v>
      </c>
      <c r="D67">
        <f>D12+(7/0.017)*(D13*D50-D28*D51)</f>
        <v>0.13721565608021088</v>
      </c>
      <c r="E67">
        <f>E12+(7/0.017)*(E13*E50-E28*E51)</f>
        <v>-0.10029084792823448</v>
      </c>
      <c r="F67">
        <f>F12+(7/0.017)*(F13*F50-F28*F51)</f>
        <v>-0.02883656735503967</v>
      </c>
    </row>
    <row r="68" spans="1:6" ht="12.75">
      <c r="A68" t="s">
        <v>72</v>
      </c>
      <c r="B68">
        <f>B13+(8/0.017)*(B14*B50-B29*B51)</f>
        <v>0.016672614740840884</v>
      </c>
      <c r="C68">
        <f>C13+(8/0.017)*(C14*C50-C29*C51)</f>
        <v>0.1780366477147719</v>
      </c>
      <c r="D68">
        <f>D13+(8/0.017)*(D14*D50-D29*D51)</f>
        <v>0.001609525405153198</v>
      </c>
      <c r="E68">
        <f>E13+(8/0.017)*(E14*E50-E29*E51)</f>
        <v>-0.18713002787686175</v>
      </c>
      <c r="F68">
        <f>F13+(8/0.017)*(F14*F50-F29*F51)</f>
        <v>-0.3145691338910619</v>
      </c>
    </row>
    <row r="69" spans="1:6" ht="12.75">
      <c r="A69" t="s">
        <v>73</v>
      </c>
      <c r="B69">
        <f>B14+(9/0.017)*(B15*B50-B30*B51)</f>
        <v>0.059690826601080556</v>
      </c>
      <c r="C69">
        <f>C14+(9/0.017)*(C15*C50-C30*C51)</f>
        <v>0.1268137504497435</v>
      </c>
      <c r="D69">
        <f>D14+(9/0.017)*(D15*D50-D30*D51)</f>
        <v>-0.006181109594708209</v>
      </c>
      <c r="E69">
        <f>E14+(9/0.017)*(E15*E50-E30*E51)</f>
        <v>-0.040994502739359936</v>
      </c>
      <c r="F69">
        <f>F14+(9/0.017)*(F15*F50-F30*F51)</f>
        <v>0.12490338460953146</v>
      </c>
    </row>
    <row r="70" spans="1:6" ht="12.75">
      <c r="A70" t="s">
        <v>74</v>
      </c>
      <c r="B70">
        <f>B15+(10/0.017)*(B16*B50-B31*B51)</f>
        <v>-0.33488867108961845</v>
      </c>
      <c r="C70">
        <f>C15+(10/0.017)*(C16*C50-C31*C51)</f>
        <v>-0.17282788978230207</v>
      </c>
      <c r="D70">
        <f>D15+(10/0.017)*(D16*D50-D31*D51)</f>
        <v>-0.039943374058228655</v>
      </c>
      <c r="E70">
        <f>E15+(10/0.017)*(E16*E50-E31*E51)</f>
        <v>-0.07309477323284015</v>
      </c>
      <c r="F70">
        <f>F15+(10/0.017)*(F16*F50-F31*F51)</f>
        <v>-0.41810408339440686</v>
      </c>
    </row>
    <row r="71" spans="1:6" ht="12.75">
      <c r="A71" t="s">
        <v>75</v>
      </c>
      <c r="B71">
        <f>B16+(11/0.017)*(B17*B50-B32*B51)</f>
        <v>0.06281574676365362</v>
      </c>
      <c r="C71">
        <f>C16+(11/0.017)*(C17*C50-C32*C51)</f>
        <v>0.0047002820785698556</v>
      </c>
      <c r="D71">
        <f>D16+(11/0.017)*(D17*D50-D32*D51)</f>
        <v>0.014851836290594474</v>
      </c>
      <c r="E71">
        <f>E16+(11/0.017)*(E17*E50-E32*E51)</f>
        <v>-0.004897129652579864</v>
      </c>
      <c r="F71">
        <f>F16+(11/0.017)*(F17*F50-F32*F51)</f>
        <v>0.022753265727846163</v>
      </c>
    </row>
    <row r="72" spans="1:6" ht="12.75">
      <c r="A72" t="s">
        <v>76</v>
      </c>
      <c r="B72">
        <f>B17+(12/0.017)*(B18*B50-B33*B51)</f>
        <v>-0.019022925399860648</v>
      </c>
      <c r="C72">
        <f>C17+(12/0.017)*(C18*C50-C33*C51)</f>
        <v>-0.0003453131140627782</v>
      </c>
      <c r="D72">
        <f>D17+(12/0.017)*(D18*D50-D33*D51)</f>
        <v>-0.005972795418592372</v>
      </c>
      <c r="E72">
        <f>E17+(12/0.017)*(E18*E50-E33*E51)</f>
        <v>-0.00828572951064023</v>
      </c>
      <c r="F72">
        <f>F17+(12/0.017)*(F18*F50-F33*F51)</f>
        <v>-0.03444602047371525</v>
      </c>
    </row>
    <row r="73" spans="1:6" ht="12.75">
      <c r="A73" t="s">
        <v>77</v>
      </c>
      <c r="B73">
        <f>B18+(13/0.017)*(B19*B50-B34*B51)</f>
        <v>0.006699888932669087</v>
      </c>
      <c r="C73">
        <f>C18+(13/0.017)*(C19*C50-C34*C51)</f>
        <v>0.016354440511473507</v>
      </c>
      <c r="D73">
        <f>D18+(13/0.017)*(D19*D50-D34*D51)</f>
        <v>0.010017470860367455</v>
      </c>
      <c r="E73">
        <f>E18+(13/0.017)*(E19*E50-E34*E51)</f>
        <v>0.015889108713895705</v>
      </c>
      <c r="F73">
        <f>F18+(13/0.017)*(F19*F50-F34*F51)</f>
        <v>-0.011716660177856901</v>
      </c>
    </row>
    <row r="74" spans="1:6" ht="12.75">
      <c r="A74" t="s">
        <v>78</v>
      </c>
      <c r="B74">
        <f>B19+(14/0.017)*(B20*B50-B35*B51)</f>
        <v>-0.21009692783090922</v>
      </c>
      <c r="C74">
        <f>C19+(14/0.017)*(C20*C50-C35*C51)</f>
        <v>-0.18724363498560767</v>
      </c>
      <c r="D74">
        <f>D19+(14/0.017)*(D20*D50-D35*D51)</f>
        <v>-0.2071613551512612</v>
      </c>
      <c r="E74">
        <f>E19+(14/0.017)*(E20*E50-E35*E51)</f>
        <v>-0.20583369324427822</v>
      </c>
      <c r="F74">
        <f>F19+(14/0.017)*(F20*F50-F35*F51)</f>
        <v>-0.1506662325721081</v>
      </c>
    </row>
    <row r="75" spans="1:6" ht="12.75">
      <c r="A75" t="s">
        <v>79</v>
      </c>
      <c r="B75" s="49">
        <f>B20</f>
        <v>-0.003045215</v>
      </c>
      <c r="C75" s="49">
        <f>C20</f>
        <v>-0.006525799</v>
      </c>
      <c r="D75" s="49">
        <f>D20</f>
        <v>-0.003323349</v>
      </c>
      <c r="E75" s="49">
        <f>E20</f>
        <v>-0.005431939</v>
      </c>
      <c r="F75" s="49">
        <f>F20</f>
        <v>-0.007026337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-158.54284489029652</v>
      </c>
      <c r="C82">
        <f>C22+(2/0.017)*(C8*C51+C23*C50)</f>
        <v>-58.129807054176695</v>
      </c>
      <c r="D82">
        <f>D22+(2/0.017)*(D8*D51+D23*D50)</f>
        <v>37.53563205701605</v>
      </c>
      <c r="E82">
        <f>E22+(2/0.017)*(E8*E51+E23*E50)</f>
        <v>66.34527248060535</v>
      </c>
      <c r="F82">
        <f>F22+(2/0.017)*(F8*F51+F23*F50)</f>
        <v>88.00868277267955</v>
      </c>
    </row>
    <row r="83" spans="1:6" ht="12.75">
      <c r="A83" t="s">
        <v>82</v>
      </c>
      <c r="B83">
        <f>B23+(3/0.017)*(B9*B51+B24*B50)</f>
        <v>1.9480404103935627</v>
      </c>
      <c r="C83">
        <f>C23+(3/0.017)*(C9*C51+C24*C50)</f>
        <v>1.553974323942195</v>
      </c>
      <c r="D83">
        <f>D23+(3/0.017)*(D9*D51+D24*D50)</f>
        <v>0.9741280346198621</v>
      </c>
      <c r="E83">
        <f>E23+(3/0.017)*(E9*E51+E24*E50)</f>
        <v>1.819560616333553</v>
      </c>
      <c r="F83">
        <f>F23+(3/0.017)*(F9*F51+F24*F50)</f>
        <v>5.923959702735931</v>
      </c>
    </row>
    <row r="84" spans="1:6" ht="12.75">
      <c r="A84" t="s">
        <v>83</v>
      </c>
      <c r="B84">
        <f>B24+(4/0.017)*(B10*B51+B25*B50)</f>
        <v>-1.2024193034213007</v>
      </c>
      <c r="C84">
        <f>C24+(4/0.017)*(C10*C51+C25*C50)</f>
        <v>-4.9510939419442535</v>
      </c>
      <c r="D84">
        <f>D24+(4/0.017)*(D10*D51+D25*D50)</f>
        <v>-1.422159506244814</v>
      </c>
      <c r="E84">
        <f>E24+(4/0.017)*(E10*E51+E25*E50)</f>
        <v>-2.825587687995721</v>
      </c>
      <c r="F84">
        <f>F24+(4/0.017)*(F10*F51+F25*F50)</f>
        <v>-1.6833619085866616</v>
      </c>
    </row>
    <row r="85" spans="1:6" ht="12.75">
      <c r="A85" t="s">
        <v>84</v>
      </c>
      <c r="B85">
        <f>B25+(5/0.017)*(B11*B51+B26*B50)</f>
        <v>0.1285304023710236</v>
      </c>
      <c r="C85">
        <f>C25+(5/0.017)*(C11*C51+C26*C50)</f>
        <v>0.3735708905936078</v>
      </c>
      <c r="D85">
        <f>D25+(5/0.017)*(D11*D51+D26*D50)</f>
        <v>0.7571391385186914</v>
      </c>
      <c r="E85">
        <f>E25+(5/0.017)*(E11*E51+E26*E50)</f>
        <v>0.8286158460694166</v>
      </c>
      <c r="F85">
        <f>F25+(5/0.017)*(F11*F51+F26*F50)</f>
        <v>-0.8312494749305699</v>
      </c>
    </row>
    <row r="86" spans="1:6" ht="12.75">
      <c r="A86" t="s">
        <v>85</v>
      </c>
      <c r="B86">
        <f>B26+(6/0.017)*(B12*B51+B27*B50)</f>
        <v>0.7012259166946886</v>
      </c>
      <c r="C86">
        <f>C26+(6/0.017)*(C12*C51+C27*C50)</f>
        <v>1.2117839755503537</v>
      </c>
      <c r="D86">
        <f>D26+(6/0.017)*(D12*D51+D27*D50)</f>
        <v>0.9695566264467073</v>
      </c>
      <c r="E86">
        <f>E26+(6/0.017)*(E12*E51+E27*E50)</f>
        <v>-0.284719040204195</v>
      </c>
      <c r="F86">
        <f>F26+(6/0.017)*(F12*F51+F27*F50)</f>
        <v>1.1518306041276836</v>
      </c>
    </row>
    <row r="87" spans="1:6" ht="12.75">
      <c r="A87" t="s">
        <v>86</v>
      </c>
      <c r="B87">
        <f>B27+(7/0.017)*(B13*B51+B28*B50)</f>
        <v>-0.17487971276801542</v>
      </c>
      <c r="C87">
        <f>C27+(7/0.017)*(C13*C51+C28*C50)</f>
        <v>-0.17687577578334207</v>
      </c>
      <c r="D87">
        <f>D27+(7/0.017)*(D13*D51+D28*D50)</f>
        <v>-0.10213755605782412</v>
      </c>
      <c r="E87">
        <f>E27+(7/0.017)*(E13*E51+E28*E50)</f>
        <v>0.09549251321674372</v>
      </c>
      <c r="F87">
        <f>F27+(7/0.017)*(F13*F51+F28*F50)</f>
        <v>0.519393379620753</v>
      </c>
    </row>
    <row r="88" spans="1:6" ht="12.75">
      <c r="A88" t="s">
        <v>87</v>
      </c>
      <c r="B88">
        <f>B28+(8/0.017)*(B14*B51+B29*B50)</f>
        <v>0.21209119696773793</v>
      </c>
      <c r="C88">
        <f>C28+(8/0.017)*(C14*C51+C29*C50)</f>
        <v>0.3231956179674759</v>
      </c>
      <c r="D88">
        <f>D28+(8/0.017)*(D14*D51+D29*D50)</f>
        <v>0.04320465962008224</v>
      </c>
      <c r="E88">
        <f>E28+(8/0.017)*(E14*E51+E29*E50)</f>
        <v>-0.1950845790530036</v>
      </c>
      <c r="F88">
        <f>F28+(8/0.017)*(F14*F51+F29*F50)</f>
        <v>0.033830595204593</v>
      </c>
    </row>
    <row r="89" spans="1:6" ht="12.75">
      <c r="A89" t="s">
        <v>88</v>
      </c>
      <c r="B89">
        <f>B29+(9/0.017)*(B15*B51+B30*B50)</f>
        <v>0.14303014114709484</v>
      </c>
      <c r="C89">
        <f>C29+(9/0.017)*(C15*C51+C30*C50)</f>
        <v>0.017914729420908194</v>
      </c>
      <c r="D89">
        <f>D29+(9/0.017)*(D15*D51+D30*D50)</f>
        <v>0.10598246660443293</v>
      </c>
      <c r="E89">
        <f>E29+(9/0.017)*(E15*E51+E30*E50)</f>
        <v>-0.012872627417067297</v>
      </c>
      <c r="F89">
        <f>F29+(9/0.017)*(F15*F51+F30*F50)</f>
        <v>-0.11905382226711622</v>
      </c>
    </row>
    <row r="90" spans="1:6" ht="12.75">
      <c r="A90" t="s">
        <v>89</v>
      </c>
      <c r="B90">
        <f>B30+(10/0.017)*(B16*B51+B31*B50)</f>
        <v>0.14790819134797648</v>
      </c>
      <c r="C90">
        <f>C30+(10/0.017)*(C16*C51+C31*C50)</f>
        <v>0.1737434859279968</v>
      </c>
      <c r="D90">
        <f>D30+(10/0.017)*(D16*D51+D31*D50)</f>
        <v>0.19775124496402707</v>
      </c>
      <c r="E90">
        <f>E30+(10/0.017)*(E16*E51+E31*E50)</f>
        <v>0.03841996359048303</v>
      </c>
      <c r="F90">
        <f>F30+(10/0.017)*(F16*F51+F31*F50)</f>
        <v>0.17363944114202406</v>
      </c>
    </row>
    <row r="91" spans="1:6" ht="12.75">
      <c r="A91" t="s">
        <v>90</v>
      </c>
      <c r="B91">
        <f>B31+(11/0.017)*(B17*B51+B32*B50)</f>
        <v>-0.005937771606553521</v>
      </c>
      <c r="C91">
        <f>C31+(11/0.017)*(C17*C51+C32*C50)</f>
        <v>-0.02435670900251507</v>
      </c>
      <c r="D91">
        <f>D31+(11/0.017)*(D17*D51+D32*D50)</f>
        <v>0.005206052028914089</v>
      </c>
      <c r="E91">
        <f>E31+(11/0.017)*(E17*E51+E32*E50)</f>
        <v>-0.0033070932257198773</v>
      </c>
      <c r="F91">
        <f>F31+(11/0.017)*(F17*F51+F32*F50)</f>
        <v>0.03159263882968522</v>
      </c>
    </row>
    <row r="92" spans="1:6" ht="12.75">
      <c r="A92" t="s">
        <v>91</v>
      </c>
      <c r="B92">
        <f>B32+(12/0.017)*(B18*B51+B33*B50)</f>
        <v>0.038514480136986176</v>
      </c>
      <c r="C92">
        <f>C32+(12/0.017)*(C18*C51+C33*C50)</f>
        <v>0.07941647495983366</v>
      </c>
      <c r="D92">
        <f>D32+(12/0.017)*(D18*D51+D33*D50)</f>
        <v>0.015478699495862515</v>
      </c>
      <c r="E92">
        <f>E32+(12/0.017)*(E18*E51+E33*E50)</f>
        <v>-0.006259206179179834</v>
      </c>
      <c r="F92">
        <f>F32+(12/0.017)*(F18*F51+F33*F50)</f>
        <v>0.019821992378364482</v>
      </c>
    </row>
    <row r="93" spans="1:6" ht="12.75">
      <c r="A93" t="s">
        <v>92</v>
      </c>
      <c r="B93">
        <f>B33+(13/0.017)*(B19*B51+B34*B50)</f>
        <v>0.08871700349713338</v>
      </c>
      <c r="C93">
        <f>C33+(13/0.017)*(C19*C51+C34*C50)</f>
        <v>0.0616792282862301</v>
      </c>
      <c r="D93">
        <f>D33+(13/0.017)*(D19*D51+D34*D50)</f>
        <v>0.08428400678975673</v>
      </c>
      <c r="E93">
        <f>E33+(13/0.017)*(E19*E51+E34*E50)</f>
        <v>0.06833565269184468</v>
      </c>
      <c r="F93">
        <f>F33+(13/0.017)*(F19*F51+F34*F50)</f>
        <v>0.05470596883609574</v>
      </c>
    </row>
    <row r="94" spans="1:6" ht="12.75">
      <c r="A94" t="s">
        <v>93</v>
      </c>
      <c r="B94">
        <f>B34+(14/0.017)*(B20*B51+B35*B50)</f>
        <v>0.026696658469085983</v>
      </c>
      <c r="C94">
        <f>C34+(14/0.017)*(C20*C51+C35*C50)</f>
        <v>0.027189991000872868</v>
      </c>
      <c r="D94">
        <f>D34+(14/0.017)*(D20*D51+D35*D50)</f>
        <v>0.007225749241062257</v>
      </c>
      <c r="E94">
        <f>E34+(14/0.017)*(E20*E51+E35*E50)</f>
        <v>-0.010733848759411097</v>
      </c>
      <c r="F94">
        <f>F34+(14/0.017)*(F20*F51+F35*F50)</f>
        <v>-0.0369150409384289</v>
      </c>
    </row>
    <row r="95" spans="1:6" ht="12.75">
      <c r="A95" t="s">
        <v>94</v>
      </c>
      <c r="B95" s="49">
        <f>B35</f>
        <v>0.001906911</v>
      </c>
      <c r="C95" s="49">
        <f>C35</f>
        <v>0.003008195</v>
      </c>
      <c r="D95" s="49">
        <f>D35</f>
        <v>0.005350671</v>
      </c>
      <c r="E95" s="49">
        <f>E35</f>
        <v>0.002747821</v>
      </c>
      <c r="F95" s="49">
        <f>F35</f>
        <v>-0.001013907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-7.118267031607463</v>
      </c>
      <c r="C103">
        <f>C63*10000/C62</f>
        <v>-1.9578814000215967</v>
      </c>
      <c r="D103">
        <f>D63*10000/D62</f>
        <v>0.0272571439159623</v>
      </c>
      <c r="E103">
        <f>E63*10000/E62</f>
        <v>0.23604697889673965</v>
      </c>
      <c r="F103">
        <f>F63*10000/F62</f>
        <v>-4.535325015801342</v>
      </c>
      <c r="G103">
        <f>AVERAGE(C103:E103)</f>
        <v>-0.564859092402965</v>
      </c>
      <c r="H103">
        <f>STDEV(C103:E103)</f>
        <v>1.2109011771982792</v>
      </c>
      <c r="I103">
        <f>(B103*B4+C103*C4+D103*D4+E103*E4+F103*F4)/SUM(B4:F4)</f>
        <v>-2.0418519626462146</v>
      </c>
      <c r="K103">
        <f>(LN(H103)+LN(H123))/2-LN(K114*K115^3)</f>
        <v>-4.202138879046849</v>
      </c>
    </row>
    <row r="104" spans="1:11" ht="12.75">
      <c r="A104" t="s">
        <v>68</v>
      </c>
      <c r="B104">
        <f>B64*10000/B62</f>
        <v>0.6601556109509984</v>
      </c>
      <c r="C104">
        <f>C64*10000/C62</f>
        <v>0.4787756590923717</v>
      </c>
      <c r="D104">
        <f>D64*10000/D62</f>
        <v>0.23198801164434743</v>
      </c>
      <c r="E104">
        <f>E64*10000/E62</f>
        <v>-0.22031067117796463</v>
      </c>
      <c r="F104">
        <f>F64*10000/F62</f>
        <v>-0.9839729146246902</v>
      </c>
      <c r="G104">
        <f>AVERAGE(C104:E104)</f>
        <v>0.16348433318625147</v>
      </c>
      <c r="H104">
        <f>STDEV(C104:E104)</f>
        <v>0.3545419435897946</v>
      </c>
      <c r="I104">
        <f>(B104*B4+C104*C4+D104*D4+E104*E4+F104*F4)/SUM(B4:F4)</f>
        <v>0.08166430935070598</v>
      </c>
      <c r="K104">
        <f>(LN(H104)+LN(H124))/2-LN(K114*K115^4)</f>
        <v>-3.5183190393766948</v>
      </c>
    </row>
    <row r="105" spans="1:11" ht="12.75">
      <c r="A105" t="s">
        <v>69</v>
      </c>
      <c r="B105">
        <f>B65*10000/B62</f>
        <v>1.7712112755895393</v>
      </c>
      <c r="C105">
        <f>C65*10000/C62</f>
        <v>1.4611282771029528</v>
      </c>
      <c r="D105">
        <f>D65*10000/D62</f>
        <v>0.39434416600315375</v>
      </c>
      <c r="E105">
        <f>E65*10000/E62</f>
        <v>0.3530651134276931</v>
      </c>
      <c r="F105">
        <f>F65*10000/F62</f>
        <v>1.0684612119199308</v>
      </c>
      <c r="G105">
        <f>AVERAGE(C105:E105)</f>
        <v>0.7361791855112666</v>
      </c>
      <c r="H105">
        <f>STDEV(C105:E105)</f>
        <v>0.628163497104926</v>
      </c>
      <c r="I105">
        <f>(B105*B4+C105*C4+D105*D4+E105*E4+F105*F4)/SUM(B4:F4)</f>
        <v>0.9300979166846615</v>
      </c>
      <c r="K105">
        <f>(LN(H105)+LN(H125))/2-LN(K114*K115^5)</f>
        <v>-3.6322378729762934</v>
      </c>
    </row>
    <row r="106" spans="1:11" ht="12.75">
      <c r="A106" t="s">
        <v>70</v>
      </c>
      <c r="B106">
        <f>B66*10000/B62</f>
        <v>2.6982094728538604</v>
      </c>
      <c r="C106">
        <f>C66*10000/C62</f>
        <v>0.6776424954611645</v>
      </c>
      <c r="D106">
        <f>D66*10000/D62</f>
        <v>2.0774629142723993</v>
      </c>
      <c r="E106">
        <f>E66*10000/E62</f>
        <v>1.9284661835504102</v>
      </c>
      <c r="F106">
        <f>F66*10000/F62</f>
        <v>13.582672862006355</v>
      </c>
      <c r="G106">
        <f>AVERAGE(C106:E106)</f>
        <v>1.5611905310946579</v>
      </c>
      <c r="H106">
        <f>STDEV(C106:E106)</f>
        <v>0.7687931157959952</v>
      </c>
      <c r="I106">
        <f>(B106*B4+C106*C4+D106*D4+E106*E4+F106*F4)/SUM(B4:F4)</f>
        <v>3.333815081576925</v>
      </c>
      <c r="K106">
        <f>(LN(H106)+LN(H126))/2-LN(K114*K115^6)</f>
        <v>-2.3456166262239355</v>
      </c>
    </row>
    <row r="107" spans="1:11" ht="12.75">
      <c r="A107" t="s">
        <v>71</v>
      </c>
      <c r="B107">
        <f>B67*10000/B62</f>
        <v>0.04798156625824897</v>
      </c>
      <c r="C107">
        <f>C67*10000/C62</f>
        <v>0.0872873248237682</v>
      </c>
      <c r="D107">
        <f>D67*10000/D62</f>
        <v>0.13721555983616726</v>
      </c>
      <c r="E107">
        <f>E67*10000/E62</f>
        <v>-0.10029092209856565</v>
      </c>
      <c r="F107">
        <f>F67*10000/F62</f>
        <v>-0.028837118148529683</v>
      </c>
      <c r="G107">
        <f>AVERAGE(C107:E107)</f>
        <v>0.041403987520456605</v>
      </c>
      <c r="H107">
        <f>STDEV(C107:E107)</f>
        <v>0.12522496844407868</v>
      </c>
      <c r="I107">
        <f>(B107*B4+C107*C4+D107*D4+E107*E4+F107*F4)/SUM(B4:F4)</f>
        <v>0.03297690700941522</v>
      </c>
      <c r="K107">
        <f>(LN(H107)+LN(H127))/2-LN(K114*K115^7)</f>
        <v>-3.532582463121499</v>
      </c>
    </row>
    <row r="108" spans="1:9" ht="12.75">
      <c r="A108" t="s">
        <v>72</v>
      </c>
      <c r="B108">
        <f>B68*10000/B62</f>
        <v>0.01667251982984825</v>
      </c>
      <c r="C108">
        <f>C68*10000/C62</f>
        <v>0.17803510625376034</v>
      </c>
      <c r="D108">
        <f>D68*10000/D62</f>
        <v>0.0016095242762205549</v>
      </c>
      <c r="E108">
        <f>E68*10000/E62</f>
        <v>-0.1871301662693116</v>
      </c>
      <c r="F108">
        <f>F68*10000/F62</f>
        <v>-0.31457514232573347</v>
      </c>
      <c r="G108">
        <f>AVERAGE(C108:E108)</f>
        <v>-0.0024951785797768986</v>
      </c>
      <c r="H108">
        <f>STDEV(C108:E108)</f>
        <v>0.18261723769503352</v>
      </c>
      <c r="I108">
        <f>(B108*B4+C108*C4+D108*D4+E108*E4+F108*F4)/SUM(B4:F4)</f>
        <v>-0.041447170991453945</v>
      </c>
    </row>
    <row r="109" spans="1:9" ht="12.75">
      <c r="A109" t="s">
        <v>73</v>
      </c>
      <c r="B109">
        <f>B69*10000/B62</f>
        <v>0.059690486803412816</v>
      </c>
      <c r="C109">
        <f>C69*10000/C62</f>
        <v>0.12681265248224885</v>
      </c>
      <c r="D109">
        <f>D69*10000/D62</f>
        <v>-0.006181105259233683</v>
      </c>
      <c r="E109">
        <f>E69*10000/E62</f>
        <v>-0.04099453305694033</v>
      </c>
      <c r="F109">
        <f>F69*10000/F62</f>
        <v>0.12490577032938072</v>
      </c>
      <c r="G109">
        <f>AVERAGE(C109:E109)</f>
        <v>0.026545671388691613</v>
      </c>
      <c r="H109">
        <f>STDEV(C109:E109)</f>
        <v>0.08856124610668234</v>
      </c>
      <c r="I109">
        <f>(B109*B4+C109*C4+D109*D4+E109*E4+F109*F4)/SUM(B4:F4)</f>
        <v>0.04451143108154543</v>
      </c>
    </row>
    <row r="110" spans="1:11" ht="12.75">
      <c r="A110" t="s">
        <v>74</v>
      </c>
      <c r="B110">
        <f>B70*10000/B62</f>
        <v>-0.33488676469301</v>
      </c>
      <c r="C110">
        <f>C70*10000/C62</f>
        <v>-0.1728263934192935</v>
      </c>
      <c r="D110">
        <f>D70*10000/D62</f>
        <v>-0.0399433460416601</v>
      </c>
      <c r="E110">
        <f>E70*10000/E62</f>
        <v>-0.07309482729025067</v>
      </c>
      <c r="F110">
        <f>F70*10000/F62</f>
        <v>-0.4181120694006622</v>
      </c>
      <c r="G110">
        <f>AVERAGE(C110:E110)</f>
        <v>-0.0952881889170681</v>
      </c>
      <c r="H110">
        <f>STDEV(C110:E110)</f>
        <v>0.06916563485803924</v>
      </c>
      <c r="I110">
        <f>(B110*B4+C110*C4+D110*D4+E110*E4+F110*F4)/SUM(B4:F4)</f>
        <v>-0.17306606968650337</v>
      </c>
      <c r="K110">
        <f>EXP(AVERAGE(K103:K107))</f>
        <v>0.031867169253973524</v>
      </c>
    </row>
    <row r="111" spans="1:9" ht="12.75">
      <c r="A111" t="s">
        <v>75</v>
      </c>
      <c r="B111">
        <f>B71*10000/B62</f>
        <v>0.06281538917697803</v>
      </c>
      <c r="C111">
        <f>C71*10000/C62</f>
        <v>0.004700241383007114</v>
      </c>
      <c r="D111">
        <f>D71*10000/D62</f>
        <v>0.014851825873410163</v>
      </c>
      <c r="E111">
        <f>E71*10000/E62</f>
        <v>-0.004897133274263553</v>
      </c>
      <c r="F111">
        <f>F71*10000/F62</f>
        <v>0.022753700327099436</v>
      </c>
      <c r="G111">
        <f>AVERAGE(C111:E111)</f>
        <v>0.00488497799405124</v>
      </c>
      <c r="H111">
        <f>STDEV(C111:E111)</f>
        <v>0.009875775542493683</v>
      </c>
      <c r="I111">
        <f>(B111*B4+C111*C4+D111*D4+E111*E4+F111*F4)/SUM(B4:F4)</f>
        <v>0.0156342797511095</v>
      </c>
    </row>
    <row r="112" spans="1:9" ht="12.75">
      <c r="A112" t="s">
        <v>76</v>
      </c>
      <c r="B112">
        <f>B72*10000/B62</f>
        <v>-0.019022817109423867</v>
      </c>
      <c r="C112">
        <f>C72*10000/C62</f>
        <v>-0.0003453101243035969</v>
      </c>
      <c r="D112">
        <f>D72*10000/D62</f>
        <v>-0.0059727912292309015</v>
      </c>
      <c r="E112">
        <f>E72*10000/E62</f>
        <v>-0.00828573563837087</v>
      </c>
      <c r="F112">
        <f>F72*10000/F62</f>
        <v>-0.034446678410688124</v>
      </c>
      <c r="G112">
        <f>AVERAGE(C112:E112)</f>
        <v>-0.004867945663968456</v>
      </c>
      <c r="H112">
        <f>STDEV(C112:E112)</f>
        <v>0.004083883216795346</v>
      </c>
      <c r="I112">
        <f>(B112*B4+C112*C4+D112*D4+E112*E4+F112*F4)/SUM(B4:F4)</f>
        <v>-0.010867198755835285</v>
      </c>
    </row>
    <row r="113" spans="1:9" ht="12.75">
      <c r="A113" t="s">
        <v>77</v>
      </c>
      <c r="B113">
        <f>B73*10000/B62</f>
        <v>0.006699850792694102</v>
      </c>
      <c r="C113">
        <f>C73*10000/C62</f>
        <v>0.016354298912916482</v>
      </c>
      <c r="D113">
        <f>D73*10000/D62</f>
        <v>0.01001746383404167</v>
      </c>
      <c r="E113">
        <f>E73*10000/E62</f>
        <v>0.01588912046472322</v>
      </c>
      <c r="F113">
        <f>F73*10000/F62</f>
        <v>-0.011716883972182738</v>
      </c>
      <c r="G113">
        <f>AVERAGE(C113:E113)</f>
        <v>0.014086961070560457</v>
      </c>
      <c r="H113">
        <f>STDEV(C113:E113)</f>
        <v>0.003531954638113489</v>
      </c>
      <c r="I113">
        <f>(B113*B4+C113*C4+D113*D4+E113*E4+F113*F4)/SUM(B4:F4)</f>
        <v>0.009568211874157871</v>
      </c>
    </row>
    <row r="114" spans="1:11" ht="12.75">
      <c r="A114" t="s">
        <v>78</v>
      </c>
      <c r="B114">
        <f>B74*10000/B62</f>
        <v>-0.2100957318272661</v>
      </c>
      <c r="C114">
        <f>C74*10000/C62</f>
        <v>-0.18724201380948075</v>
      </c>
      <c r="D114">
        <f>D74*10000/D62</f>
        <v>-0.20716120984680345</v>
      </c>
      <c r="E114">
        <f>E74*10000/E62</f>
        <v>-0.20583384546906752</v>
      </c>
      <c r="F114">
        <f>F74*10000/F62</f>
        <v>-0.15066911037580238</v>
      </c>
      <c r="G114">
        <f>AVERAGE(C114:E114)</f>
        <v>-0.20007902304178393</v>
      </c>
      <c r="H114">
        <f>STDEV(C114:E114)</f>
        <v>0.011136969002852012</v>
      </c>
      <c r="I114">
        <f>(B114*B4+C114*C4+D114*D4+E114*E4+F114*F4)/SUM(B4:F4)</f>
        <v>-0.19490938147727768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-0.003045197664723984</v>
      </c>
      <c r="C115">
        <f>C75*10000/C62</f>
        <v>-0.006525742498909595</v>
      </c>
      <c r="D115">
        <f>D75*10000/D62</f>
        <v>-0.003323346668979217</v>
      </c>
      <c r="E115">
        <f>E75*10000/E62</f>
        <v>-0.005431943017203194</v>
      </c>
      <c r="F115">
        <f>F75*10000/F62</f>
        <v>-0.007026471206704653</v>
      </c>
      <c r="G115">
        <f>AVERAGE(C115:E115)</f>
        <v>-0.005093677395030668</v>
      </c>
      <c r="H115">
        <f>STDEV(C115:E115)</f>
        <v>0.0016277753181095627</v>
      </c>
      <c r="I115">
        <f>(B115*B4+C115*C4+D115*D4+E115*E4+F115*F4)/SUM(B4:F4)</f>
        <v>-0.005056966108442666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-158.54194236486677</v>
      </c>
      <c r="C122">
        <f>C82*10000/C62</f>
        <v>-58.12930375986997</v>
      </c>
      <c r="D122">
        <f>D82*10000/D62</f>
        <v>37.535605729254975</v>
      </c>
      <c r="E122">
        <f>E82*10000/E62</f>
        <v>66.3453215464068</v>
      </c>
      <c r="F122">
        <f>F82*10000/F62</f>
        <v>88.0103637844636</v>
      </c>
      <c r="G122">
        <f>AVERAGE(C122:E122)</f>
        <v>15.2505411719306</v>
      </c>
      <c r="H122">
        <f>STDEV(C122:E122)</f>
        <v>65.16096349063284</v>
      </c>
      <c r="I122">
        <f>(B122*B4+C122*C4+D122*D4+E122*E4+F122*F4)/SUM(B4:F4)</f>
        <v>-0.09898958389322843</v>
      </c>
    </row>
    <row r="123" spans="1:9" ht="12.75">
      <c r="A123" t="s">
        <v>82</v>
      </c>
      <c r="B123">
        <f>B83*10000/B62</f>
        <v>1.9480293209242792</v>
      </c>
      <c r="C123">
        <f>C83*10000/C62</f>
        <v>1.5539608694604126</v>
      </c>
      <c r="D123">
        <f>D83*10000/D62</f>
        <v>0.9741273513594839</v>
      </c>
      <c r="E123">
        <f>E83*10000/E62</f>
        <v>1.8195619619938626</v>
      </c>
      <c r="F123">
        <f>F83*10000/F62</f>
        <v>5.924072853458733</v>
      </c>
      <c r="G123">
        <f>AVERAGE(C123:E123)</f>
        <v>1.4492167276045862</v>
      </c>
      <c r="H123">
        <f>STDEV(C123:E123)</f>
        <v>0.43234063150999574</v>
      </c>
      <c r="I123">
        <f>(B123*B4+C123*C4+D123*D4+E123*E4+F123*F4)/SUM(B4:F4)</f>
        <v>2.1199825863129726</v>
      </c>
    </row>
    <row r="124" spans="1:9" ht="12.75">
      <c r="A124" t="s">
        <v>83</v>
      </c>
      <c r="B124">
        <f>B84*10000/B62</f>
        <v>-1.202412458495569</v>
      </c>
      <c r="C124">
        <f>C84*10000/C62</f>
        <v>-4.9510510748246235</v>
      </c>
      <c r="D124">
        <f>D84*10000/D62</f>
        <v>-1.422158508731954</v>
      </c>
      <c r="E124">
        <f>E84*10000/E62</f>
        <v>-2.825589777665705</v>
      </c>
      <c r="F124">
        <f>F84*10000/F62</f>
        <v>-1.6833940616778797</v>
      </c>
      <c r="G124">
        <f>AVERAGE(C124:E124)</f>
        <v>-3.0662664537407607</v>
      </c>
      <c r="H124">
        <f>STDEV(C124:E124)</f>
        <v>1.7767145613634545</v>
      </c>
      <c r="I124">
        <f>(B124*B4+C124*C4+D124*D4+E124*E4+F124*F4)/SUM(B4:F4)</f>
        <v>-2.6126048758532834</v>
      </c>
    </row>
    <row r="125" spans="1:9" ht="12.75">
      <c r="A125" t="s">
        <v>84</v>
      </c>
      <c r="B125">
        <f>B85*10000/B62</f>
        <v>0.12852967069526292</v>
      </c>
      <c r="C125">
        <f>C85*10000/C62</f>
        <v>0.3735676561754681</v>
      </c>
      <c r="D125">
        <f>D85*10000/D62</f>
        <v>0.7571386074558786</v>
      </c>
      <c r="E125">
        <f>E85*10000/E62</f>
        <v>0.8286164588742039</v>
      </c>
      <c r="F125">
        <f>F85*10000/F62</f>
        <v>-0.8312653522294776</v>
      </c>
      <c r="G125">
        <f>AVERAGE(C125:E125)</f>
        <v>0.653107574168517</v>
      </c>
      <c r="H125">
        <f>STDEV(C125:E125)</f>
        <v>0.24471247439498311</v>
      </c>
      <c r="I125">
        <f>(B125*B4+C125*C4+D125*D4+E125*E4+F125*F4)/SUM(B4:F4)</f>
        <v>0.3787310953760485</v>
      </c>
    </row>
    <row r="126" spans="1:9" ht="12.75">
      <c r="A126" t="s">
        <v>85</v>
      </c>
      <c r="B126">
        <f>B86*10000/B62</f>
        <v>0.7012219248764374</v>
      </c>
      <c r="C126">
        <f>C86*10000/C62</f>
        <v>1.2117734837905014</v>
      </c>
      <c r="D126">
        <f>D86*10000/D62</f>
        <v>0.9695559463927476</v>
      </c>
      <c r="E126">
        <f>E86*10000/E62</f>
        <v>-0.28471925076882715</v>
      </c>
      <c r="F126">
        <f>F86*10000/F62</f>
        <v>1.1518526046935116</v>
      </c>
      <c r="G126">
        <f>AVERAGE(C126:E126)</f>
        <v>0.6322033931381406</v>
      </c>
      <c r="H126">
        <f>STDEV(C126:E126)</f>
        <v>0.8032606582161025</v>
      </c>
      <c r="I126">
        <f>(B126*B4+C126*C4+D126*D4+E126*E4+F126*F4)/SUM(B4:F4)</f>
        <v>0.7118928176097898</v>
      </c>
    </row>
    <row r="127" spans="1:9" ht="12.75">
      <c r="A127" t="s">
        <v>86</v>
      </c>
      <c r="B127">
        <f>B87*10000/B62</f>
        <v>-0.17487871724287501</v>
      </c>
      <c r="C127">
        <f>C87*10000/C62</f>
        <v>-0.17687424437328828</v>
      </c>
      <c r="D127">
        <f>D87*10000/D62</f>
        <v>-0.10213748441781101</v>
      </c>
      <c r="E127">
        <f>E87*10000/E62</f>
        <v>0.09549258383845524</v>
      </c>
      <c r="F127">
        <f>F87*10000/F62</f>
        <v>0.5194033003054424</v>
      </c>
      <c r="G127">
        <f>AVERAGE(C127:E127)</f>
        <v>-0.061173048317548</v>
      </c>
      <c r="H127">
        <f>STDEV(C127:E127)</f>
        <v>0.14072841236328487</v>
      </c>
      <c r="I127">
        <f>(B127*B4+C127*C4+D127*D4+E127*E4+F127*F4)/SUM(B4:F4)</f>
        <v>8.441303007196421E-05</v>
      </c>
    </row>
    <row r="128" spans="1:9" ht="12.75">
      <c r="A128" t="s">
        <v>87</v>
      </c>
      <c r="B128">
        <f>B88*10000/B62</f>
        <v>0.21208998961146258</v>
      </c>
      <c r="C128">
        <f>C88*10000/C62</f>
        <v>0.32319281970402514</v>
      </c>
      <c r="D128">
        <f>D88*10000/D62</f>
        <v>0.043204629316024645</v>
      </c>
      <c r="E128">
        <f>E88*10000/E62</f>
        <v>-0.19508472332826035</v>
      </c>
      <c r="F128">
        <f>F88*10000/F62</f>
        <v>0.03383124138662196</v>
      </c>
      <c r="G128">
        <f>AVERAGE(C128:E128)</f>
        <v>0.057104241897263146</v>
      </c>
      <c r="H128">
        <f>STDEV(C128:E128)</f>
        <v>0.25941819968022106</v>
      </c>
      <c r="I128">
        <f>(B128*B4+C128*C4+D128*D4+E128*E4+F128*F4)/SUM(B4:F4)</f>
        <v>0.07641371942469478</v>
      </c>
    </row>
    <row r="129" spans="1:9" ht="12.75">
      <c r="A129" t="s">
        <v>88</v>
      </c>
      <c r="B129">
        <f>B89*10000/B62</f>
        <v>0.14302932692971596</v>
      </c>
      <c r="C129">
        <f>C89*10000/C62</f>
        <v>0.017914574313197006</v>
      </c>
      <c r="D129">
        <f>D89*10000/D62</f>
        <v>0.10598239226757203</v>
      </c>
      <c r="E129">
        <f>E89*10000/E62</f>
        <v>-0.012872636937049015</v>
      </c>
      <c r="F129">
        <f>F89*10000/F62</f>
        <v>-0.1190560962572711</v>
      </c>
      <c r="G129">
        <f>AVERAGE(C129:E129)</f>
        <v>0.03700810988124001</v>
      </c>
      <c r="H129">
        <f>STDEV(C129:E129)</f>
        <v>0.06168510206827839</v>
      </c>
      <c r="I129">
        <f>(B129*B4+C129*C4+D129*D4+E129*E4+F129*F4)/SUM(B4:F4)</f>
        <v>0.031421111008544875</v>
      </c>
    </row>
    <row r="130" spans="1:9" ht="12.75">
      <c r="A130" t="s">
        <v>89</v>
      </c>
      <c r="B130">
        <f>B90*10000/B62</f>
        <v>0.1479073493616727</v>
      </c>
      <c r="C130">
        <f>C90*10000/C62</f>
        <v>0.17374198163765542</v>
      </c>
      <c r="D130">
        <f>D90*10000/D62</f>
        <v>0.19775110625988798</v>
      </c>
      <c r="E130">
        <f>E90*10000/E62</f>
        <v>0.03841999200405697</v>
      </c>
      <c r="F130">
        <f>F90*10000/F62</f>
        <v>0.17364275774599475</v>
      </c>
      <c r="G130">
        <f>AVERAGE(C130:E130)</f>
        <v>0.13663769330053346</v>
      </c>
      <c r="H130">
        <f>STDEV(C130:E130)</f>
        <v>0.08590196244704992</v>
      </c>
      <c r="I130">
        <f>(B130*B4+C130*C4+D130*D4+E130*E4+F130*F4)/SUM(B4:F4)</f>
        <v>0.14323289576431167</v>
      </c>
    </row>
    <row r="131" spans="1:9" ht="12.75">
      <c r="A131" t="s">
        <v>90</v>
      </c>
      <c r="B131">
        <f>B91*10000/B62</f>
        <v>-0.005937737805028925</v>
      </c>
      <c r="C131">
        <f>C91*10000/C62</f>
        <v>-0.02435649811943128</v>
      </c>
      <c r="D131">
        <f>D91*10000/D62</f>
        <v>0.005206048377351921</v>
      </c>
      <c r="E131">
        <f>E91*10000/E62</f>
        <v>-0.003307095671488408</v>
      </c>
      <c r="F131">
        <f>F91*10000/F62</f>
        <v>0.03159324226557915</v>
      </c>
      <c r="G131">
        <f>AVERAGE(C131:E131)</f>
        <v>-0.007485848471189257</v>
      </c>
      <c r="H131">
        <f>STDEV(C131:E131)</f>
        <v>0.015217835590660485</v>
      </c>
      <c r="I131">
        <f>(B131*B4+C131*C4+D131*D4+E131*E4+F131*F4)/SUM(B4:F4)</f>
        <v>-0.002035498303687674</v>
      </c>
    </row>
    <row r="132" spans="1:9" ht="12.75">
      <c r="A132" t="s">
        <v>91</v>
      </c>
      <c r="B132">
        <f>B92*10000/B62</f>
        <v>0.03851426088838015</v>
      </c>
      <c r="C132">
        <f>C92*10000/C62</f>
        <v>0.07941578736319894</v>
      </c>
      <c r="D132">
        <f>D92*10000/D62</f>
        <v>0.015478688638991862</v>
      </c>
      <c r="E132">
        <f>E92*10000/E62</f>
        <v>-0.006259210808190404</v>
      </c>
      <c r="F132">
        <f>F92*10000/F62</f>
        <v>0.019822370988766568</v>
      </c>
      <c r="G132">
        <f>AVERAGE(C132:E132)</f>
        <v>0.029545088398000133</v>
      </c>
      <c r="H132">
        <f>STDEV(C132:E132)</f>
        <v>0.044535929647331524</v>
      </c>
      <c r="I132">
        <f>(B132*B4+C132*C4+D132*D4+E132*E4+F132*F4)/SUM(B4:F4)</f>
        <v>0.02954877880996506</v>
      </c>
    </row>
    <row r="133" spans="1:9" ht="12.75">
      <c r="A133" t="s">
        <v>92</v>
      </c>
      <c r="B133">
        <f>B93*10000/B62</f>
        <v>0.08871649846423982</v>
      </c>
      <c r="C133">
        <f>C93*10000/C62</f>
        <v>0.06167869426064129</v>
      </c>
      <c r="D133">
        <f>D93*10000/D62</f>
        <v>0.0842839476723509</v>
      </c>
      <c r="E133">
        <f>E93*10000/E62</f>
        <v>0.06833570322963647</v>
      </c>
      <c r="F133">
        <f>F93*10000/F62</f>
        <v>0.05470701374865863</v>
      </c>
      <c r="G133">
        <f>AVERAGE(C133:E133)</f>
        <v>0.07143278172087622</v>
      </c>
      <c r="H133">
        <f>STDEV(C133:E133)</f>
        <v>0.01161650945153392</v>
      </c>
      <c r="I133">
        <f>(B133*B4+C133*C4+D133*D4+E133*E4+F133*F4)/SUM(B4:F4)</f>
        <v>0.0716869002931448</v>
      </c>
    </row>
    <row r="134" spans="1:9" ht="12.75">
      <c r="A134" t="s">
        <v>93</v>
      </c>
      <c r="B134">
        <f>B94*10000/B62</f>
        <v>0.02669650649494187</v>
      </c>
      <c r="C134">
        <f>C94*10000/C62</f>
        <v>0.027189755586919783</v>
      </c>
      <c r="D134">
        <f>D94*10000/D62</f>
        <v>0.007225744172870005</v>
      </c>
      <c r="E134">
        <f>E94*10000/E62</f>
        <v>-0.010733856697654054</v>
      </c>
      <c r="F134">
        <f>F94*10000/F62</f>
        <v>-0.03691574603498155</v>
      </c>
      <c r="G134">
        <f>AVERAGE(C134:E134)</f>
        <v>0.007893881020711912</v>
      </c>
      <c r="H134">
        <f>STDEV(C134:E134)</f>
        <v>0.01897063249639434</v>
      </c>
      <c r="I134">
        <f>(B134*B4+C134*C4+D134*D4+E134*E4+F134*F4)/SUM(B4:F4)</f>
        <v>0.004614523252393732</v>
      </c>
    </row>
    <row r="135" spans="1:9" ht="12.75">
      <c r="A135" t="s">
        <v>94</v>
      </c>
      <c r="B135">
        <f>B95*10000/B62</f>
        <v>0.0019069001446651477</v>
      </c>
      <c r="C135">
        <f>C95*10000/C62</f>
        <v>0.0030081689547145646</v>
      </c>
      <c r="D135">
        <f>D95*10000/D62</f>
        <v>0.0053506672470010515</v>
      </c>
      <c r="E135">
        <f>E95*10000/E62</f>
        <v>0.002747823032157448</v>
      </c>
      <c r="F135">
        <f>F95*10000/F62</f>
        <v>-0.001013926366152989</v>
      </c>
      <c r="G135">
        <f>AVERAGE(C135:E135)</f>
        <v>0.003702219744624355</v>
      </c>
      <c r="H135">
        <f>STDEV(C135:E135)</f>
        <v>0.0014335199251900915</v>
      </c>
      <c r="I135">
        <f>(B135*B4+C135*C4+D135*D4+E135*E4+F135*F4)/SUM(B4:F4)</f>
        <v>0.0028121339075620594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2005-06-13T12:45:38Z</cp:lastPrinted>
  <dcterms:created xsi:type="dcterms:W3CDTF">2005-06-13T12:45:38Z</dcterms:created>
  <dcterms:modified xsi:type="dcterms:W3CDTF">2005-06-16T16:04:13Z</dcterms:modified>
  <cp:category/>
  <cp:version/>
  <cp:contentType/>
  <cp:contentStatus/>
</cp:coreProperties>
</file>