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<sst xmlns="http://schemas.openxmlformats.org/spreadsheetml/2006/main" count="204" uniqueCount="98">
  <si>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Mon 20/06/2005       11:06:44</t>
  </si>
  <si>
    <t>LISSNER</t>
  </si>
  <si>
    <t>HCMQAP590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</si>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</sst>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37168367"/>
        <c:axId val="66079848"/>
      </c:lineChart>
      <c:catAx>
        <c:axId val="3716836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079848"/>
        <c:crosses val="autoZero"/>
        <c:auto val="1"/>
        <c:lblOffset val="100"/>
        <c:noMultiLvlLbl val="0"/>
      </c:catAx>
      <c:valAx>
        <c:axId val="66079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16836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-0.002262</v>
      </c>
      <c r="C4" s="12">
        <v>-0.003763</v>
      </c>
      <c r="D4" s="12">
        <v>-0.003762</v>
      </c>
      <c r="E4" s="12">
        <v>-0.003762</v>
      </c>
      <c r="F4" s="24">
        <v>-0.002083</v>
      </c>
      <c r="G4" s="34">
        <v>-0.011722</v>
      </c>
    </row>
    <row r="5" spans="1:7" ht="12.75" thickBot="1">
      <c r="A5" s="44" t="s">
        <v>13</v>
      </c>
      <c r="B5" s="45">
        <v>-3.834108</v>
      </c>
      <c r="C5" s="46">
        <v>-0.765861</v>
      </c>
      <c r="D5" s="46">
        <v>-0.158458</v>
      </c>
      <c r="E5" s="46">
        <v>2.395457</v>
      </c>
      <c r="F5" s="47">
        <v>1.520524</v>
      </c>
      <c r="G5" s="48">
        <v>7.692169</v>
      </c>
    </row>
    <row r="6" spans="1:7" ht="12.75" thickTop="1">
      <c r="A6" s="6" t="s">
        <v>14</v>
      </c>
      <c r="B6" s="39">
        <v>-40.59253</v>
      </c>
      <c r="C6" s="40">
        <v>54.48</v>
      </c>
      <c r="D6" s="40">
        <v>-55.88498</v>
      </c>
      <c r="E6" s="40">
        <v>128.3362</v>
      </c>
      <c r="F6" s="41">
        <v>-185.1728</v>
      </c>
      <c r="G6" s="42">
        <v>5.230213E-05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-0.06866094</v>
      </c>
      <c r="C8" s="13">
        <v>-1.127533</v>
      </c>
      <c r="D8" s="13">
        <v>0.579381</v>
      </c>
      <c r="E8" s="13">
        <v>-1.187848</v>
      </c>
      <c r="F8" s="25">
        <v>-1.570909</v>
      </c>
      <c r="G8" s="35">
        <v>-0.6371576</v>
      </c>
    </row>
    <row r="9" spans="1:7" ht="12">
      <c r="A9" s="20" t="s">
        <v>17</v>
      </c>
      <c r="B9" s="29">
        <v>0.8036779</v>
      </c>
      <c r="C9" s="13">
        <v>0.04362593</v>
      </c>
      <c r="D9" s="13">
        <v>0.01123874</v>
      </c>
      <c r="E9" s="13">
        <v>0.2559789</v>
      </c>
      <c r="F9" s="25">
        <v>0.4322797</v>
      </c>
      <c r="G9" s="35">
        <v>0.2487052</v>
      </c>
    </row>
    <row r="10" spans="1:7" ht="12">
      <c r="A10" s="20" t="s">
        <v>18</v>
      </c>
      <c r="B10" s="29">
        <v>-0.5648526</v>
      </c>
      <c r="C10" s="13">
        <v>0.4161117</v>
      </c>
      <c r="D10" s="13">
        <v>-0.03292429</v>
      </c>
      <c r="E10" s="13">
        <v>0.4189965</v>
      </c>
      <c r="F10" s="25">
        <v>-1.68829</v>
      </c>
      <c r="G10" s="35">
        <v>-0.1136517</v>
      </c>
    </row>
    <row r="11" spans="1:7" ht="12">
      <c r="A11" s="21" t="s">
        <v>19</v>
      </c>
      <c r="B11" s="31">
        <v>3.298856</v>
      </c>
      <c r="C11" s="15">
        <v>2.149359</v>
      </c>
      <c r="D11" s="15">
        <v>2.250045</v>
      </c>
      <c r="E11" s="15">
        <v>2.06162</v>
      </c>
      <c r="F11" s="27">
        <v>13.82463</v>
      </c>
      <c r="G11" s="37">
        <v>3.874803</v>
      </c>
    </row>
    <row r="12" spans="1:7" ht="12">
      <c r="A12" s="20" t="s">
        <v>20</v>
      </c>
      <c r="B12" s="29">
        <v>-0.08202253</v>
      </c>
      <c r="C12" s="13">
        <v>0.07572713</v>
      </c>
      <c r="D12" s="13">
        <v>0.1970803</v>
      </c>
      <c r="E12" s="13">
        <v>0.1663</v>
      </c>
      <c r="F12" s="25">
        <v>-0.04190379</v>
      </c>
      <c r="G12" s="35">
        <v>0.08822782</v>
      </c>
    </row>
    <row r="13" spans="1:7" ht="12">
      <c r="A13" s="20" t="s">
        <v>21</v>
      </c>
      <c r="B13" s="29">
        <v>0.2395969</v>
      </c>
      <c r="C13" s="13">
        <v>0.02660555</v>
      </c>
      <c r="D13" s="13">
        <v>-0.06403861</v>
      </c>
      <c r="E13" s="13">
        <v>0.06355741</v>
      </c>
      <c r="F13" s="25">
        <v>-0.03014659</v>
      </c>
      <c r="G13" s="35">
        <v>0.03693806</v>
      </c>
    </row>
    <row r="14" spans="1:7" ht="12">
      <c r="A14" s="20" t="s">
        <v>22</v>
      </c>
      <c r="B14" s="29">
        <v>-0.02402181</v>
      </c>
      <c r="C14" s="13">
        <v>-0.0238282</v>
      </c>
      <c r="D14" s="13">
        <v>0.02253641</v>
      </c>
      <c r="E14" s="13">
        <v>-0.06040018</v>
      </c>
      <c r="F14" s="25">
        <v>0.2101658</v>
      </c>
      <c r="G14" s="35">
        <v>0.009685289</v>
      </c>
    </row>
    <row r="15" spans="1:7" ht="12">
      <c r="A15" s="21" t="s">
        <v>23</v>
      </c>
      <c r="B15" s="31">
        <v>-0.3123036</v>
      </c>
      <c r="C15" s="15">
        <v>-0.06917857</v>
      </c>
      <c r="D15" s="15">
        <v>-0.0200955</v>
      </c>
      <c r="E15" s="15">
        <v>0.002922498</v>
      </c>
      <c r="F15" s="27">
        <v>-0.3627015</v>
      </c>
      <c r="G15" s="37">
        <v>-0.1143072</v>
      </c>
    </row>
    <row r="16" spans="1:7" ht="12">
      <c r="A16" s="20" t="s">
        <v>24</v>
      </c>
      <c r="B16" s="29">
        <v>-0.01555366</v>
      </c>
      <c r="C16" s="13">
        <v>0.00682433</v>
      </c>
      <c r="D16" s="13">
        <v>0.002959829</v>
      </c>
      <c r="E16" s="13">
        <v>0.02398963</v>
      </c>
      <c r="F16" s="25">
        <v>-0.02436759</v>
      </c>
      <c r="G16" s="35">
        <v>0.002630635</v>
      </c>
    </row>
    <row r="17" spans="1:7" ht="12">
      <c r="A17" s="20" t="s">
        <v>25</v>
      </c>
      <c r="B17" s="29">
        <v>-0.02412976</v>
      </c>
      <c r="C17" s="13">
        <v>-0.01164805</v>
      </c>
      <c r="D17" s="13">
        <v>-0.0221914</v>
      </c>
      <c r="E17" s="13">
        <v>-0.02219698</v>
      </c>
      <c r="F17" s="25">
        <v>-0.02126094</v>
      </c>
      <c r="G17" s="35">
        <v>-0.01981099</v>
      </c>
    </row>
    <row r="18" spans="1:7" ht="12">
      <c r="A18" s="20" t="s">
        <v>26</v>
      </c>
      <c r="B18" s="29">
        <v>0.03600404</v>
      </c>
      <c r="C18" s="13">
        <v>-0.001481213</v>
      </c>
      <c r="D18" s="13">
        <v>0.02772277</v>
      </c>
      <c r="E18" s="13">
        <v>-0.03304931</v>
      </c>
      <c r="F18" s="25">
        <v>0.03059298</v>
      </c>
      <c r="G18" s="35">
        <v>0.007649405</v>
      </c>
    </row>
    <row r="19" spans="1:7" ht="12">
      <c r="A19" s="21" t="s">
        <v>27</v>
      </c>
      <c r="B19" s="31">
        <v>-0.2263836</v>
      </c>
      <c r="C19" s="15">
        <v>-0.2093683</v>
      </c>
      <c r="D19" s="15">
        <v>-0.2193231</v>
      </c>
      <c r="E19" s="15">
        <v>-0.2206668</v>
      </c>
      <c r="F19" s="27">
        <v>-0.1647494</v>
      </c>
      <c r="G19" s="37">
        <v>-0.2109985</v>
      </c>
    </row>
    <row r="20" spans="1:7" ht="12.75" thickBot="1">
      <c r="A20" s="44" t="s">
        <v>28</v>
      </c>
      <c r="B20" s="45">
        <v>0.0009641494</v>
      </c>
      <c r="C20" s="46">
        <v>0.001233989</v>
      </c>
      <c r="D20" s="46">
        <v>-0.00266149</v>
      </c>
      <c r="E20" s="46">
        <v>-0.0002747721</v>
      </c>
      <c r="F20" s="47">
        <v>-0.003655238</v>
      </c>
      <c r="G20" s="48">
        <v>-0.0007572324</v>
      </c>
    </row>
    <row r="21" spans="1:7" ht="12.75" thickTop="1">
      <c r="A21" s="6" t="s">
        <v>29</v>
      </c>
      <c r="B21" s="39">
        <v>21.09933</v>
      </c>
      <c r="C21" s="40">
        <v>19.63819</v>
      </c>
      <c r="D21" s="40">
        <v>-77.35424</v>
      </c>
      <c r="E21" s="40">
        <v>109.293</v>
      </c>
      <c r="F21" s="41">
        <v>-116.0124</v>
      </c>
      <c r="G21" s="43">
        <v>0.00616666</v>
      </c>
    </row>
    <row r="22" spans="1:7" ht="12">
      <c r="A22" s="20" t="s">
        <v>30</v>
      </c>
      <c r="B22" s="29">
        <v>-76.68367</v>
      </c>
      <c r="C22" s="13">
        <v>-15.31723</v>
      </c>
      <c r="D22" s="13">
        <v>-3.169162</v>
      </c>
      <c r="E22" s="13">
        <v>47.90951</v>
      </c>
      <c r="F22" s="25">
        <v>30.41057</v>
      </c>
      <c r="G22" s="36">
        <v>0</v>
      </c>
    </row>
    <row r="23" spans="1:7" ht="12">
      <c r="A23" s="20" t="s">
        <v>31</v>
      </c>
      <c r="B23" s="29">
        <v>1.927124</v>
      </c>
      <c r="C23" s="13">
        <v>0.3963323</v>
      </c>
      <c r="D23" s="13">
        <v>-4.185071</v>
      </c>
      <c r="E23" s="13">
        <v>0.0728008</v>
      </c>
      <c r="F23" s="25">
        <v>4.355244</v>
      </c>
      <c r="G23" s="35">
        <v>-0.03498762</v>
      </c>
    </row>
    <row r="24" spans="1:7" ht="12">
      <c r="A24" s="20" t="s">
        <v>32</v>
      </c>
      <c r="B24" s="29">
        <v>-0.0790711</v>
      </c>
      <c r="C24" s="13">
        <v>2.731116</v>
      </c>
      <c r="D24" s="13">
        <v>-0.7616114</v>
      </c>
      <c r="E24" s="13">
        <v>-0.5729902</v>
      </c>
      <c r="F24" s="25">
        <v>1.088425</v>
      </c>
      <c r="G24" s="35">
        <v>0.4698413</v>
      </c>
    </row>
    <row r="25" spans="1:7" ht="12">
      <c r="A25" s="20" t="s">
        <v>33</v>
      </c>
      <c r="B25" s="29">
        <v>1.628924</v>
      </c>
      <c r="C25" s="13">
        <v>0.3368318</v>
      </c>
      <c r="D25" s="13">
        <v>-1.465024</v>
      </c>
      <c r="E25" s="13">
        <v>0.2288841</v>
      </c>
      <c r="F25" s="25">
        <v>-2.772384</v>
      </c>
      <c r="G25" s="35">
        <v>-0.3502193</v>
      </c>
    </row>
    <row r="26" spans="1:7" ht="12">
      <c r="A26" s="21" t="s">
        <v>34</v>
      </c>
      <c r="B26" s="31">
        <v>0.06862704</v>
      </c>
      <c r="C26" s="15">
        <v>-0.1483691</v>
      </c>
      <c r="D26" s="15">
        <v>-0.1657186</v>
      </c>
      <c r="E26" s="15">
        <v>-0.2101926</v>
      </c>
      <c r="F26" s="27">
        <v>2.358182</v>
      </c>
      <c r="G26" s="37">
        <v>0.1979857</v>
      </c>
    </row>
    <row r="27" spans="1:7" ht="12">
      <c r="A27" s="20" t="s">
        <v>35</v>
      </c>
      <c r="B27" s="29">
        <v>0.1855528</v>
      </c>
      <c r="C27" s="13">
        <v>-0.1462184</v>
      </c>
      <c r="D27" s="13">
        <v>-0.4636312</v>
      </c>
      <c r="E27" s="13">
        <v>-0.2262203</v>
      </c>
      <c r="F27" s="25">
        <v>0.2274307</v>
      </c>
      <c r="G27" s="35">
        <v>-0.1440634</v>
      </c>
    </row>
    <row r="28" spans="1:7" ht="12">
      <c r="A28" s="20" t="s">
        <v>36</v>
      </c>
      <c r="B28" s="29">
        <v>-0.07103594</v>
      </c>
      <c r="C28" s="13">
        <v>0.2669151</v>
      </c>
      <c r="D28" s="13">
        <v>-0.05948381</v>
      </c>
      <c r="E28" s="13">
        <v>0.1122381</v>
      </c>
      <c r="F28" s="25">
        <v>0.218642</v>
      </c>
      <c r="G28" s="35">
        <v>0.09580864</v>
      </c>
    </row>
    <row r="29" spans="1:7" ht="12">
      <c r="A29" s="20" t="s">
        <v>37</v>
      </c>
      <c r="B29" s="29">
        <v>0.1047495</v>
      </c>
      <c r="C29" s="13">
        <v>0.007217214</v>
      </c>
      <c r="D29" s="13">
        <v>-0.07268671</v>
      </c>
      <c r="E29" s="13">
        <v>-0.05576816</v>
      </c>
      <c r="F29" s="25">
        <v>0.03894415</v>
      </c>
      <c r="G29" s="35">
        <v>-0.008832025</v>
      </c>
    </row>
    <row r="30" spans="1:7" ht="12">
      <c r="A30" s="21" t="s">
        <v>38</v>
      </c>
      <c r="B30" s="31">
        <v>-0.0142879</v>
      </c>
      <c r="C30" s="15">
        <v>-0.02616872</v>
      </c>
      <c r="D30" s="15">
        <v>0.007519011</v>
      </c>
      <c r="E30" s="15">
        <v>-0.002206744</v>
      </c>
      <c r="F30" s="27">
        <v>0.3783146</v>
      </c>
      <c r="G30" s="37">
        <v>0.04333405</v>
      </c>
    </row>
    <row r="31" spans="1:7" ht="12">
      <c r="A31" s="20" t="s">
        <v>39</v>
      </c>
      <c r="B31" s="29">
        <v>0.01046442</v>
      </c>
      <c r="C31" s="13">
        <v>-0.004252519</v>
      </c>
      <c r="D31" s="13">
        <v>-0.01376587</v>
      </c>
      <c r="E31" s="13">
        <v>-0.03044807</v>
      </c>
      <c r="F31" s="25">
        <v>0.02742121</v>
      </c>
      <c r="G31" s="35">
        <v>-0.006496046</v>
      </c>
    </row>
    <row r="32" spans="1:7" ht="12">
      <c r="A32" s="20" t="s">
        <v>40</v>
      </c>
      <c r="B32" s="29">
        <v>0.01568265</v>
      </c>
      <c r="C32" s="13">
        <v>0.01337012</v>
      </c>
      <c r="D32" s="13">
        <v>-0.009277869</v>
      </c>
      <c r="E32" s="13">
        <v>0.02137234</v>
      </c>
      <c r="F32" s="25">
        <v>0.02216482</v>
      </c>
      <c r="G32" s="35">
        <v>0.01135274</v>
      </c>
    </row>
    <row r="33" spans="1:7" ht="12">
      <c r="A33" s="20" t="s">
        <v>41</v>
      </c>
      <c r="B33" s="29">
        <v>0.07936086</v>
      </c>
      <c r="C33" s="13">
        <v>0.07498831</v>
      </c>
      <c r="D33" s="13">
        <v>0.1026642</v>
      </c>
      <c r="E33" s="13">
        <v>0.04284969</v>
      </c>
      <c r="F33" s="25">
        <v>0.08747736</v>
      </c>
      <c r="G33" s="35">
        <v>0.07621077</v>
      </c>
    </row>
    <row r="34" spans="1:7" ht="12">
      <c r="A34" s="21" t="s">
        <v>42</v>
      </c>
      <c r="B34" s="31">
        <v>0.008210034</v>
      </c>
      <c r="C34" s="15">
        <v>0.004814471</v>
      </c>
      <c r="D34" s="15">
        <v>0.004745577</v>
      </c>
      <c r="E34" s="15">
        <v>-0.006615567</v>
      </c>
      <c r="F34" s="27">
        <v>-0.02568893</v>
      </c>
      <c r="G34" s="37">
        <v>-0.00152129</v>
      </c>
    </row>
    <row r="35" spans="1:7" ht="12.75" thickBot="1">
      <c r="A35" s="22" t="s">
        <v>43</v>
      </c>
      <c r="B35" s="32">
        <v>0.001959376</v>
      </c>
      <c r="C35" s="16">
        <v>0.00374521</v>
      </c>
      <c r="D35" s="16">
        <v>-0.001698619</v>
      </c>
      <c r="E35" s="16">
        <v>0.0003198311</v>
      </c>
      <c r="F35" s="28">
        <v>0.001003081</v>
      </c>
      <c r="G35" s="38">
        <v>0.0009868986</v>
      </c>
    </row>
    <row r="36" spans="1:7" ht="12">
      <c r="A36" s="4" t="s">
        <v>44</v>
      </c>
      <c r="B36" s="3">
        <v>26.47095</v>
      </c>
      <c r="C36" s="3">
        <v>26.47705</v>
      </c>
      <c r="D36" s="3">
        <v>26.49841</v>
      </c>
      <c r="E36" s="3">
        <v>26.50757</v>
      </c>
      <c r="F36" s="3">
        <v>26.52588</v>
      </c>
      <c r="G36" s="3"/>
    </row>
    <row r="37" spans="1:6" ht="12">
      <c r="A37" s="4" t="s">
        <v>45</v>
      </c>
      <c r="B37" s="2">
        <v>0.4140218</v>
      </c>
      <c r="C37" s="2">
        <v>0.3916423</v>
      </c>
      <c r="D37" s="2">
        <v>0.3809611</v>
      </c>
      <c r="E37" s="2">
        <v>0.3758748</v>
      </c>
      <c r="F37" s="2">
        <v>0.3682455</v>
      </c>
    </row>
    <row r="38" spans="1:7" ht="12">
      <c r="A38" s="4" t="s">
        <v>53</v>
      </c>
      <c r="B38" s="2">
        <v>6.927828E-05</v>
      </c>
      <c r="C38" s="2">
        <v>-9.256465E-05</v>
      </c>
      <c r="D38" s="2">
        <v>9.496277E-05</v>
      </c>
      <c r="E38" s="2">
        <v>-0.0002190566</v>
      </c>
      <c r="F38" s="2">
        <v>0.0003153907</v>
      </c>
      <c r="G38" s="2">
        <v>0.0001056763</v>
      </c>
    </row>
    <row r="39" spans="1:7" ht="12.75" thickBot="1">
      <c r="A39" s="4" t="s">
        <v>54</v>
      </c>
      <c r="B39" s="2">
        <v>-3.533762E-05</v>
      </c>
      <c r="C39" s="2">
        <v>-3.35267E-05</v>
      </c>
      <c r="D39" s="2">
        <v>0.0001315323</v>
      </c>
      <c r="E39" s="2">
        <v>-0.0001847487</v>
      </c>
      <c r="F39" s="2">
        <v>0.000196262</v>
      </c>
      <c r="G39" s="2">
        <v>0.0007355101</v>
      </c>
    </row>
    <row r="40" spans="2:7" ht="12.75" thickBot="1">
      <c r="B40" s="7" t="s">
        <v>46</v>
      </c>
      <c r="C40" s="18">
        <v>-0.003762</v>
      </c>
      <c r="D40" s="17" t="s">
        <v>47</v>
      </c>
      <c r="E40" s="18">
        <v>3.115775</v>
      </c>
      <c r="F40" s="17" t="s">
        <v>48</v>
      </c>
      <c r="G40" s="8">
        <v>55.134227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3.14062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0.002262</v>
      </c>
      <c r="C4">
        <v>0.003763</v>
      </c>
      <c r="D4">
        <v>0.003762</v>
      </c>
      <c r="E4">
        <v>0.003762</v>
      </c>
      <c r="F4">
        <v>0.002083</v>
      </c>
      <c r="G4">
        <v>0.011722</v>
      </c>
    </row>
    <row r="5" spans="1:7" ht="12.75">
      <c r="A5" t="s">
        <v>13</v>
      </c>
      <c r="B5">
        <v>-3.834108</v>
      </c>
      <c r="C5">
        <v>-0.765861</v>
      </c>
      <c r="D5">
        <v>-0.158458</v>
      </c>
      <c r="E5">
        <v>2.395457</v>
      </c>
      <c r="F5">
        <v>1.520524</v>
      </c>
      <c r="G5">
        <v>7.692169</v>
      </c>
    </row>
    <row r="6" spans="1:7" ht="12.75">
      <c r="A6" t="s">
        <v>14</v>
      </c>
      <c r="B6" s="49">
        <v>-40.59253</v>
      </c>
      <c r="C6" s="49">
        <v>54.48</v>
      </c>
      <c r="D6" s="49">
        <v>-55.88498</v>
      </c>
      <c r="E6" s="49">
        <v>128.3362</v>
      </c>
      <c r="F6" s="49">
        <v>-185.1728</v>
      </c>
      <c r="G6" s="49">
        <v>5.230213E-05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-0.06866094</v>
      </c>
      <c r="C8" s="49">
        <v>-1.127533</v>
      </c>
      <c r="D8" s="49">
        <v>0.579381</v>
      </c>
      <c r="E8" s="49">
        <v>-1.187848</v>
      </c>
      <c r="F8" s="49">
        <v>-1.570909</v>
      </c>
      <c r="G8" s="49">
        <v>-0.6371576</v>
      </c>
    </row>
    <row r="9" spans="1:7" ht="12.75">
      <c r="A9" t="s">
        <v>17</v>
      </c>
      <c r="B9" s="49">
        <v>0.8036779</v>
      </c>
      <c r="C9" s="49">
        <v>0.04362593</v>
      </c>
      <c r="D9" s="49">
        <v>0.01123874</v>
      </c>
      <c r="E9" s="49">
        <v>0.2559789</v>
      </c>
      <c r="F9" s="49">
        <v>0.4322797</v>
      </c>
      <c r="G9" s="49">
        <v>0.2487052</v>
      </c>
    </row>
    <row r="10" spans="1:7" ht="12.75">
      <c r="A10" t="s">
        <v>18</v>
      </c>
      <c r="B10" s="49">
        <v>-0.5648526</v>
      </c>
      <c r="C10" s="49">
        <v>0.4161117</v>
      </c>
      <c r="D10" s="49">
        <v>-0.03292429</v>
      </c>
      <c r="E10" s="49">
        <v>0.4189965</v>
      </c>
      <c r="F10" s="49">
        <v>-1.68829</v>
      </c>
      <c r="G10" s="49">
        <v>-0.1136517</v>
      </c>
    </row>
    <row r="11" spans="1:7" ht="12.75">
      <c r="A11" t="s">
        <v>19</v>
      </c>
      <c r="B11" s="49">
        <v>3.298856</v>
      </c>
      <c r="C11" s="49">
        <v>2.149359</v>
      </c>
      <c r="D11" s="49">
        <v>2.250045</v>
      </c>
      <c r="E11" s="49">
        <v>2.06162</v>
      </c>
      <c r="F11" s="49">
        <v>13.82463</v>
      </c>
      <c r="G11" s="49">
        <v>3.874803</v>
      </c>
    </row>
    <row r="12" spans="1:7" ht="12.75">
      <c r="A12" t="s">
        <v>20</v>
      </c>
      <c r="B12" s="49">
        <v>-0.08202253</v>
      </c>
      <c r="C12" s="49">
        <v>0.07572713</v>
      </c>
      <c r="D12" s="49">
        <v>0.1970803</v>
      </c>
      <c r="E12" s="49">
        <v>0.1663</v>
      </c>
      <c r="F12" s="49">
        <v>-0.04190379</v>
      </c>
      <c r="G12" s="49">
        <v>0.08822782</v>
      </c>
    </row>
    <row r="13" spans="1:7" ht="12.75">
      <c r="A13" t="s">
        <v>21</v>
      </c>
      <c r="B13" s="49">
        <v>0.2395969</v>
      </c>
      <c r="C13" s="49">
        <v>0.02660555</v>
      </c>
      <c r="D13" s="49">
        <v>-0.06403861</v>
      </c>
      <c r="E13" s="49">
        <v>0.06355741</v>
      </c>
      <c r="F13" s="49">
        <v>-0.03014659</v>
      </c>
      <c r="G13" s="49">
        <v>0.03693806</v>
      </c>
    </row>
    <row r="14" spans="1:7" ht="12.75">
      <c r="A14" t="s">
        <v>22</v>
      </c>
      <c r="B14" s="49">
        <v>-0.02402181</v>
      </c>
      <c r="C14" s="49">
        <v>-0.0238282</v>
      </c>
      <c r="D14" s="49">
        <v>0.02253641</v>
      </c>
      <c r="E14" s="49">
        <v>-0.06040018</v>
      </c>
      <c r="F14" s="49">
        <v>0.2101658</v>
      </c>
      <c r="G14" s="49">
        <v>0.009685289</v>
      </c>
    </row>
    <row r="15" spans="1:7" ht="12.75">
      <c r="A15" t="s">
        <v>23</v>
      </c>
      <c r="B15" s="49">
        <v>-0.3123036</v>
      </c>
      <c r="C15" s="49">
        <v>-0.06917857</v>
      </c>
      <c r="D15" s="49">
        <v>-0.0200955</v>
      </c>
      <c r="E15" s="49">
        <v>0.002922498</v>
      </c>
      <c r="F15" s="49">
        <v>-0.3627015</v>
      </c>
      <c r="G15" s="49">
        <v>-0.1143072</v>
      </c>
    </row>
    <row r="16" spans="1:7" ht="12.75">
      <c r="A16" t="s">
        <v>24</v>
      </c>
      <c r="B16" s="49">
        <v>-0.01555366</v>
      </c>
      <c r="C16" s="49">
        <v>0.00682433</v>
      </c>
      <c r="D16" s="49">
        <v>0.002959829</v>
      </c>
      <c r="E16" s="49">
        <v>0.02398963</v>
      </c>
      <c r="F16" s="49">
        <v>-0.02436759</v>
      </c>
      <c r="G16" s="49">
        <v>0.002630635</v>
      </c>
    </row>
    <row r="17" spans="1:7" ht="12.75">
      <c r="A17" t="s">
        <v>25</v>
      </c>
      <c r="B17" s="49">
        <v>-0.02412976</v>
      </c>
      <c r="C17" s="49">
        <v>-0.01164805</v>
      </c>
      <c r="D17" s="49">
        <v>-0.0221914</v>
      </c>
      <c r="E17" s="49">
        <v>-0.02219698</v>
      </c>
      <c r="F17" s="49">
        <v>-0.02126094</v>
      </c>
      <c r="G17" s="49">
        <v>-0.01981099</v>
      </c>
    </row>
    <row r="18" spans="1:7" ht="12.75">
      <c r="A18" t="s">
        <v>26</v>
      </c>
      <c r="B18" s="49">
        <v>0.03600404</v>
      </c>
      <c r="C18" s="49">
        <v>-0.001481213</v>
      </c>
      <c r="D18" s="49">
        <v>0.02772277</v>
      </c>
      <c r="E18" s="49">
        <v>-0.03304931</v>
      </c>
      <c r="F18" s="49">
        <v>0.03059298</v>
      </c>
      <c r="G18" s="49">
        <v>0.007649405</v>
      </c>
    </row>
    <row r="19" spans="1:7" ht="12.75">
      <c r="A19" t="s">
        <v>27</v>
      </c>
      <c r="B19" s="49">
        <v>-0.2263836</v>
      </c>
      <c r="C19" s="49">
        <v>-0.2093683</v>
      </c>
      <c r="D19" s="49">
        <v>-0.2193231</v>
      </c>
      <c r="E19" s="49">
        <v>-0.2206668</v>
      </c>
      <c r="F19" s="49">
        <v>-0.1647494</v>
      </c>
      <c r="G19" s="49">
        <v>-0.2109985</v>
      </c>
    </row>
    <row r="20" spans="1:7" ht="12.75">
      <c r="A20" t="s">
        <v>28</v>
      </c>
      <c r="B20" s="49">
        <v>0.0009641494</v>
      </c>
      <c r="C20" s="49">
        <v>0.001233989</v>
      </c>
      <c r="D20" s="49">
        <v>-0.00266149</v>
      </c>
      <c r="E20" s="49">
        <v>-0.0002747721</v>
      </c>
      <c r="F20" s="49">
        <v>-0.003655238</v>
      </c>
      <c r="G20" s="49">
        <v>-0.0007572324</v>
      </c>
    </row>
    <row r="21" spans="1:7" ht="12.75">
      <c r="A21" t="s">
        <v>29</v>
      </c>
      <c r="B21" s="49">
        <v>21.09933</v>
      </c>
      <c r="C21" s="49">
        <v>19.63819</v>
      </c>
      <c r="D21" s="49">
        <v>-77.35424</v>
      </c>
      <c r="E21" s="49">
        <v>109.293</v>
      </c>
      <c r="F21" s="49">
        <v>-116.0124</v>
      </c>
      <c r="G21" s="49">
        <v>0.00616666</v>
      </c>
    </row>
    <row r="22" spans="1:7" ht="12.75">
      <c r="A22" t="s">
        <v>30</v>
      </c>
      <c r="B22" s="49">
        <v>-76.68367</v>
      </c>
      <c r="C22" s="49">
        <v>-15.31723</v>
      </c>
      <c r="D22" s="49">
        <v>-3.169162</v>
      </c>
      <c r="E22" s="49">
        <v>47.90951</v>
      </c>
      <c r="F22" s="49">
        <v>30.41057</v>
      </c>
      <c r="G22" s="49">
        <v>0</v>
      </c>
    </row>
    <row r="23" spans="1:7" ht="12.75">
      <c r="A23" t="s">
        <v>31</v>
      </c>
      <c r="B23" s="49">
        <v>1.927124</v>
      </c>
      <c r="C23" s="49">
        <v>0.3963323</v>
      </c>
      <c r="D23" s="49">
        <v>-4.185071</v>
      </c>
      <c r="E23" s="49">
        <v>0.0728008</v>
      </c>
      <c r="F23" s="49">
        <v>4.355244</v>
      </c>
      <c r="G23" s="49">
        <v>-0.03498762</v>
      </c>
    </row>
    <row r="24" spans="1:7" ht="12.75">
      <c r="A24" t="s">
        <v>32</v>
      </c>
      <c r="B24" s="49">
        <v>-0.0790711</v>
      </c>
      <c r="C24" s="49">
        <v>2.731116</v>
      </c>
      <c r="D24" s="49">
        <v>-0.7616114</v>
      </c>
      <c r="E24" s="49">
        <v>-0.5729902</v>
      </c>
      <c r="F24" s="49">
        <v>1.088425</v>
      </c>
      <c r="G24" s="49">
        <v>0.4698413</v>
      </c>
    </row>
    <row r="25" spans="1:7" ht="12.75">
      <c r="A25" t="s">
        <v>33</v>
      </c>
      <c r="B25" s="49">
        <v>1.628924</v>
      </c>
      <c r="C25" s="49">
        <v>0.3368318</v>
      </c>
      <c r="D25" s="49">
        <v>-1.465024</v>
      </c>
      <c r="E25" s="49">
        <v>0.2288841</v>
      </c>
      <c r="F25" s="49">
        <v>-2.772384</v>
      </c>
      <c r="G25" s="49">
        <v>-0.3502193</v>
      </c>
    </row>
    <row r="26" spans="1:7" ht="12.75">
      <c r="A26" t="s">
        <v>34</v>
      </c>
      <c r="B26" s="49">
        <v>0.06862704</v>
      </c>
      <c r="C26" s="49">
        <v>-0.1483691</v>
      </c>
      <c r="D26" s="49">
        <v>-0.1657186</v>
      </c>
      <c r="E26" s="49">
        <v>-0.2101926</v>
      </c>
      <c r="F26" s="49">
        <v>2.358182</v>
      </c>
      <c r="G26" s="49">
        <v>0.1979857</v>
      </c>
    </row>
    <row r="27" spans="1:7" ht="12.75">
      <c r="A27" t="s">
        <v>35</v>
      </c>
      <c r="B27" s="49">
        <v>0.1855528</v>
      </c>
      <c r="C27" s="49">
        <v>-0.1462184</v>
      </c>
      <c r="D27" s="49">
        <v>-0.4636312</v>
      </c>
      <c r="E27" s="49">
        <v>-0.2262203</v>
      </c>
      <c r="F27" s="49">
        <v>0.2274307</v>
      </c>
      <c r="G27" s="49">
        <v>-0.1440634</v>
      </c>
    </row>
    <row r="28" spans="1:7" ht="12.75">
      <c r="A28" t="s">
        <v>36</v>
      </c>
      <c r="B28" s="49">
        <v>-0.07103594</v>
      </c>
      <c r="C28" s="49">
        <v>0.2669151</v>
      </c>
      <c r="D28" s="49">
        <v>-0.05948381</v>
      </c>
      <c r="E28" s="49">
        <v>0.1122381</v>
      </c>
      <c r="F28" s="49">
        <v>0.218642</v>
      </c>
      <c r="G28" s="49">
        <v>0.09580864</v>
      </c>
    </row>
    <row r="29" spans="1:7" ht="12.75">
      <c r="A29" t="s">
        <v>37</v>
      </c>
      <c r="B29" s="49">
        <v>0.1047495</v>
      </c>
      <c r="C29" s="49">
        <v>0.007217214</v>
      </c>
      <c r="D29" s="49">
        <v>-0.07268671</v>
      </c>
      <c r="E29" s="49">
        <v>-0.05576816</v>
      </c>
      <c r="F29" s="49">
        <v>0.03894415</v>
      </c>
      <c r="G29" s="49">
        <v>-0.008832025</v>
      </c>
    </row>
    <row r="30" spans="1:7" ht="12.75">
      <c r="A30" t="s">
        <v>38</v>
      </c>
      <c r="B30" s="49">
        <v>-0.0142879</v>
      </c>
      <c r="C30" s="49">
        <v>-0.02616872</v>
      </c>
      <c r="D30" s="49">
        <v>0.007519011</v>
      </c>
      <c r="E30" s="49">
        <v>-0.002206744</v>
      </c>
      <c r="F30" s="49">
        <v>0.3783146</v>
      </c>
      <c r="G30" s="49">
        <v>0.04333405</v>
      </c>
    </row>
    <row r="31" spans="1:7" ht="12.75">
      <c r="A31" t="s">
        <v>39</v>
      </c>
      <c r="B31" s="49">
        <v>0.01046442</v>
      </c>
      <c r="C31" s="49">
        <v>-0.004252519</v>
      </c>
      <c r="D31" s="49">
        <v>-0.01376587</v>
      </c>
      <c r="E31" s="49">
        <v>-0.03044807</v>
      </c>
      <c r="F31" s="49">
        <v>0.02742121</v>
      </c>
      <c r="G31" s="49">
        <v>-0.006496046</v>
      </c>
    </row>
    <row r="32" spans="1:7" ht="12.75">
      <c r="A32" t="s">
        <v>40</v>
      </c>
      <c r="B32" s="49">
        <v>0.01568265</v>
      </c>
      <c r="C32" s="49">
        <v>0.01337012</v>
      </c>
      <c r="D32" s="49">
        <v>-0.009277869</v>
      </c>
      <c r="E32" s="49">
        <v>0.02137234</v>
      </c>
      <c r="F32" s="49">
        <v>0.02216482</v>
      </c>
      <c r="G32" s="49">
        <v>0.01135274</v>
      </c>
    </row>
    <row r="33" spans="1:7" ht="12.75">
      <c r="A33" t="s">
        <v>41</v>
      </c>
      <c r="B33" s="49">
        <v>0.07936086</v>
      </c>
      <c r="C33" s="49">
        <v>0.07498831</v>
      </c>
      <c r="D33" s="49">
        <v>0.1026642</v>
      </c>
      <c r="E33" s="49">
        <v>0.04284969</v>
      </c>
      <c r="F33" s="49">
        <v>0.08747736</v>
      </c>
      <c r="G33" s="49">
        <v>0.07621077</v>
      </c>
    </row>
    <row r="34" spans="1:7" ht="12.75">
      <c r="A34" t="s">
        <v>42</v>
      </c>
      <c r="B34" s="49">
        <v>0.008210034</v>
      </c>
      <c r="C34" s="49">
        <v>0.004814471</v>
      </c>
      <c r="D34" s="49">
        <v>0.004745577</v>
      </c>
      <c r="E34" s="49">
        <v>-0.006615567</v>
      </c>
      <c r="F34" s="49">
        <v>-0.02568893</v>
      </c>
      <c r="G34" s="49">
        <v>-0.00152129</v>
      </c>
    </row>
    <row r="35" spans="1:7" ht="12.75">
      <c r="A35" t="s">
        <v>43</v>
      </c>
      <c r="B35" s="49">
        <v>0.001959376</v>
      </c>
      <c r="C35" s="49">
        <v>0.00374521</v>
      </c>
      <c r="D35" s="49">
        <v>-0.001698619</v>
      </c>
      <c r="E35" s="49">
        <v>0.0003198311</v>
      </c>
      <c r="F35" s="49">
        <v>0.001003081</v>
      </c>
      <c r="G35" s="49">
        <v>0.0009868986</v>
      </c>
    </row>
    <row r="36" spans="1:6" ht="12.75">
      <c r="A36" t="s">
        <v>44</v>
      </c>
      <c r="B36" s="49">
        <v>26.47095</v>
      </c>
      <c r="C36" s="49">
        <v>26.47705</v>
      </c>
      <c r="D36" s="49">
        <v>26.49841</v>
      </c>
      <c r="E36" s="49">
        <v>26.50757</v>
      </c>
      <c r="F36" s="49">
        <v>26.52588</v>
      </c>
    </row>
    <row r="37" spans="1:6" ht="12.75">
      <c r="A37" t="s">
        <v>45</v>
      </c>
      <c r="B37" s="49">
        <v>0.4140218</v>
      </c>
      <c r="C37" s="49">
        <v>0.3916423</v>
      </c>
      <c r="D37" s="49">
        <v>0.3809611</v>
      </c>
      <c r="E37" s="49">
        <v>0.3758748</v>
      </c>
      <c r="F37" s="49">
        <v>0.3682455</v>
      </c>
    </row>
    <row r="38" spans="1:7" ht="12.75">
      <c r="A38" t="s">
        <v>55</v>
      </c>
      <c r="B38" s="49">
        <v>6.927828E-05</v>
      </c>
      <c r="C38" s="49">
        <v>-9.256465E-05</v>
      </c>
      <c r="D38" s="49">
        <v>9.496277E-05</v>
      </c>
      <c r="E38" s="49">
        <v>-0.0002190566</v>
      </c>
      <c r="F38" s="49">
        <v>0.0003153907</v>
      </c>
      <c r="G38" s="49">
        <v>0.0001056763</v>
      </c>
    </row>
    <row r="39" spans="1:7" ht="12.75">
      <c r="A39" t="s">
        <v>56</v>
      </c>
      <c r="B39" s="49">
        <v>-3.533762E-05</v>
      </c>
      <c r="C39" s="49">
        <v>-3.35267E-05</v>
      </c>
      <c r="D39" s="49">
        <v>0.0001315323</v>
      </c>
      <c r="E39" s="49">
        <v>-0.0001847487</v>
      </c>
      <c r="F39" s="49">
        <v>0.000196262</v>
      </c>
      <c r="G39" s="49">
        <v>0.0007355101</v>
      </c>
    </row>
    <row r="40" spans="2:7" ht="12.75">
      <c r="B40" t="s">
        <v>46</v>
      </c>
      <c r="C40">
        <v>-0.003762</v>
      </c>
      <c r="D40" t="s">
        <v>47</v>
      </c>
      <c r="E40">
        <v>3.115775</v>
      </c>
      <c r="F40" t="s">
        <v>48</v>
      </c>
      <c r="G40">
        <v>55.134227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6.92782827601028E-05</v>
      </c>
      <c r="C50">
        <f>-0.017/(C7*C7+C22*C22)*(C21*C22+C6*C7)</f>
        <v>-9.25646463726962E-05</v>
      </c>
      <c r="D50">
        <f>-0.017/(D7*D7+D22*D22)*(D21*D22+D6*D7)</f>
        <v>9.496278128227872E-05</v>
      </c>
      <c r="E50">
        <f>-0.017/(E7*E7+E22*E22)*(E21*E22+E6*E7)</f>
        <v>-0.00021905666153911374</v>
      </c>
      <c r="F50">
        <f>-0.017/(F7*F7+F22*F22)*(F21*F22+F6*F7)</f>
        <v>0.0003153906038048485</v>
      </c>
      <c r="G50">
        <f>(B50*B$4+C50*C$4+D50*D$4+E50*E$4+F50*F$4)/SUM(B$4:F$4)</f>
        <v>-9.569079438440948E-08</v>
      </c>
    </row>
    <row r="51" spans="1:7" ht="12.75">
      <c r="A51" t="s">
        <v>59</v>
      </c>
      <c r="B51">
        <f>-0.017/(B7*B7+B22*B22)*(B21*B7-B6*B22)</f>
        <v>-3.533760970266576E-05</v>
      </c>
      <c r="C51">
        <f>-0.017/(C7*C7+C22*C22)*(C21*C7-C6*C22)</f>
        <v>-3.3526706397835934E-05</v>
      </c>
      <c r="D51">
        <f>-0.017/(D7*D7+D22*D22)*(D21*D7-D6*D22)</f>
        <v>0.0001315323032437854</v>
      </c>
      <c r="E51">
        <f>-0.017/(E7*E7+E22*E22)*(E21*E7-E6*E22)</f>
        <v>-0.00018474861026834255</v>
      </c>
      <c r="F51">
        <f>-0.017/(F7*F7+F22*F22)*(F21*F7-F6*F22)</f>
        <v>0.00019626195919656504</v>
      </c>
      <c r="G51">
        <f>(B51*B$4+C51*C$4+D51*D$4+E51*E$4+F51*F$4)/SUM(B$4:F$4)</f>
        <v>1.6115945864728743E-07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10000.007452146323</v>
      </c>
      <c r="C62">
        <f>C7+(2/0.017)*(C8*C50-C23*C51)</f>
        <v>10000.013842048244</v>
      </c>
      <c r="D62">
        <f>D7+(2/0.017)*(D8*D50-D23*D51)</f>
        <v>10000.071234312829</v>
      </c>
      <c r="E62">
        <f>E7+(2/0.017)*(E8*E50-E23*E51)</f>
        <v>10000.03219480752</v>
      </c>
      <c r="F62">
        <f>F7+(2/0.017)*(F8*F50-F23*F51)</f>
        <v>9999.841150746088</v>
      </c>
    </row>
    <row r="63" spans="1:6" ht="12.75">
      <c r="A63" t="s">
        <v>67</v>
      </c>
      <c r="B63">
        <f>B8+(3/0.017)*(B9*B50-B24*B51)</f>
        <v>-0.05932860332934968</v>
      </c>
      <c r="C63">
        <f>C8+(3/0.017)*(C9*C50-C24*C51)</f>
        <v>-1.112087040208123</v>
      </c>
      <c r="D63">
        <f>D8+(3/0.017)*(D9*D50-D24*D51)</f>
        <v>0.5972475465224528</v>
      </c>
      <c r="E63">
        <f>E8+(3/0.017)*(E9*E50-E24*E51)</f>
        <v>-1.216424416424559</v>
      </c>
      <c r="F63">
        <f>F8+(3/0.017)*(F9*F50-F24*F51)</f>
        <v>-1.5845465530605194</v>
      </c>
    </row>
    <row r="64" spans="1:6" ht="12.75">
      <c r="A64" t="s">
        <v>68</v>
      </c>
      <c r="B64">
        <f>B9+(4/0.017)*(B10*B50-B25*B51)</f>
        <v>0.8080144323309942</v>
      </c>
      <c r="C64">
        <f>C9+(4/0.017)*(C10*C50-C25*C51)</f>
        <v>0.037220195529885446</v>
      </c>
      <c r="D64">
        <f>D9+(4/0.017)*(D10*D50-D25*D51)</f>
        <v>0.05584377502994804</v>
      </c>
      <c r="E64">
        <f>E9+(4/0.017)*(E10*E50-E25*E51)</f>
        <v>0.24433232232963462</v>
      </c>
      <c r="F64">
        <f>F9+(4/0.017)*(F10*F50-F25*F51)</f>
        <v>0.43501916187941697</v>
      </c>
    </row>
    <row r="65" spans="1:6" ht="12.75">
      <c r="A65" t="s">
        <v>69</v>
      </c>
      <c r="B65">
        <f>B10+(5/0.017)*(B11*B50-B26*B51)</f>
        <v>-0.4969219546154615</v>
      </c>
      <c r="C65">
        <f>C10+(5/0.017)*(C11*C50-C26*C51)</f>
        <v>0.3561325873478873</v>
      </c>
      <c r="D65">
        <f>D10+(5/0.017)*(D11*D50-D26*D51)</f>
        <v>0.036330968929005995</v>
      </c>
      <c r="E65">
        <f>E10+(5/0.017)*(E11*E50-E26*E51)</f>
        <v>0.27474815138207137</v>
      </c>
      <c r="F65">
        <f>F10+(5/0.017)*(F11*F50-F26*F51)</f>
        <v>-0.542014416583368</v>
      </c>
    </row>
    <row r="66" spans="1:6" ht="12.75">
      <c r="A66" t="s">
        <v>70</v>
      </c>
      <c r="B66">
        <f>B11+(6/0.017)*(B12*B50-B27*B51)</f>
        <v>3.2991646867292697</v>
      </c>
      <c r="C66">
        <f>C11+(6/0.017)*(C12*C50-C27*C51)</f>
        <v>2.1451548083378715</v>
      </c>
      <c r="D66">
        <f>D11+(6/0.017)*(D12*D50-D27*D51)</f>
        <v>2.278173625770221</v>
      </c>
      <c r="E66">
        <f>E11+(6/0.017)*(E12*E50-E27*E51)</f>
        <v>2.034011879228197</v>
      </c>
      <c r="F66">
        <f>F11+(6/0.017)*(F12*F50-F27*F51)</f>
        <v>13.804211627155322</v>
      </c>
    </row>
    <row r="67" spans="1:6" ht="12.75">
      <c r="A67" t="s">
        <v>71</v>
      </c>
      <c r="B67">
        <f>B12+(7/0.017)*(B13*B50-B28*B51)</f>
        <v>-0.07622133292656266</v>
      </c>
      <c r="C67">
        <f>C12+(7/0.017)*(C13*C50-C28*C51)</f>
        <v>0.0783978568261668</v>
      </c>
      <c r="D67">
        <f>D12+(7/0.017)*(D13*D50-D28*D51)</f>
        <v>0.19779790624351484</v>
      </c>
      <c r="E67">
        <f>E12+(7/0.017)*(E13*E50-E28*E51)</f>
        <v>0.16910541838849447</v>
      </c>
      <c r="F67">
        <f>F12+(7/0.017)*(F13*F50-F28*F51)</f>
        <v>-0.06348810820811107</v>
      </c>
    </row>
    <row r="68" spans="1:6" ht="12.75">
      <c r="A68" t="s">
        <v>72</v>
      </c>
      <c r="B68">
        <f>B13+(8/0.017)*(B14*B50-B29*B51)</f>
        <v>0.24055567985974585</v>
      </c>
      <c r="C68">
        <f>C13+(8/0.017)*(C14*C50-C29*C51)</f>
        <v>0.027757370386581753</v>
      </c>
      <c r="D68">
        <f>D13+(8/0.017)*(D14*D50-D29*D51)</f>
        <v>-0.05853236503283254</v>
      </c>
      <c r="E68">
        <f>E13+(8/0.017)*(E14*E50-E29*E51)</f>
        <v>0.06493527904938304</v>
      </c>
      <c r="F68">
        <f>F13+(8/0.017)*(F14*F50-F29*F51)</f>
        <v>-0.002550795466878062</v>
      </c>
    </row>
    <row r="69" spans="1:6" ht="12.75">
      <c r="A69" t="s">
        <v>73</v>
      </c>
      <c r="B69">
        <f>B14+(9/0.017)*(B15*B50-B30*B51)</f>
        <v>-0.0357433874160717</v>
      </c>
      <c r="C69">
        <f>C14+(9/0.017)*(C15*C50-C30*C51)</f>
        <v>-0.020902597065450314</v>
      </c>
      <c r="D69">
        <f>D14+(9/0.017)*(D15*D50-D30*D51)</f>
        <v>0.021002536079068792</v>
      </c>
      <c r="E69">
        <f>E14+(9/0.017)*(E15*E50-E30*E51)</f>
        <v>-0.060954942934239684</v>
      </c>
      <c r="F69">
        <f>F14+(9/0.017)*(F15*F50-F30*F51)</f>
        <v>0.1102968184075705</v>
      </c>
    </row>
    <row r="70" spans="1:6" ht="12.75">
      <c r="A70" t="s">
        <v>74</v>
      </c>
      <c r="B70">
        <f>B15+(10/0.017)*(B16*B50-B31*B51)</f>
        <v>-0.31271991956806455</v>
      </c>
      <c r="C70">
        <f>C15+(10/0.017)*(C16*C50-C31*C51)</f>
        <v>-0.06963401979361458</v>
      </c>
      <c r="D70">
        <f>D15+(10/0.017)*(D16*D50-D31*D51)</f>
        <v>-0.018865070481638543</v>
      </c>
      <c r="E70">
        <f>E15+(10/0.017)*(E16*E50-E31*E51)</f>
        <v>-0.003477694280712813</v>
      </c>
      <c r="F70">
        <f>F15+(10/0.017)*(F16*F50-F31*F51)</f>
        <v>-0.3703879996008879</v>
      </c>
    </row>
    <row r="71" spans="1:6" ht="12.75">
      <c r="A71" t="s">
        <v>75</v>
      </c>
      <c r="B71">
        <f>B16+(11/0.017)*(B17*B50-B32*B51)</f>
        <v>-0.016276735922676998</v>
      </c>
      <c r="C71">
        <f>C16+(11/0.017)*(C17*C50-C32*C51)</f>
        <v>0.007812035346245794</v>
      </c>
      <c r="D71">
        <f>D16+(11/0.017)*(D17*D50-D32*D51)</f>
        <v>0.002385876444493066</v>
      </c>
      <c r="E71">
        <f>E16+(11/0.017)*(E17*E50-E32*E51)</f>
        <v>0.029690804760621345</v>
      </c>
      <c r="F71">
        <f>F16+(11/0.017)*(F17*F50-F32*F51)</f>
        <v>-0.031521221101616266</v>
      </c>
    </row>
    <row r="72" spans="1:6" ht="12.75">
      <c r="A72" t="s">
        <v>76</v>
      </c>
      <c r="B72">
        <f>B17+(12/0.017)*(B18*B50-B33*B51)</f>
        <v>-0.02038948624001839</v>
      </c>
      <c r="C72">
        <f>C17+(12/0.017)*(C18*C50-C33*C51)</f>
        <v>-0.009776601286926439</v>
      </c>
      <c r="D72">
        <f>D17+(12/0.017)*(D18*D50-D33*D51)</f>
        <v>-0.02986506635950474</v>
      </c>
      <c r="E72">
        <f>E17+(12/0.017)*(E18*E50-E33*E51)</f>
        <v>-0.011498561981623148</v>
      </c>
      <c r="F72">
        <f>F17+(12/0.017)*(F18*F50-F33*F51)</f>
        <v>-0.026568991499684877</v>
      </c>
    </row>
    <row r="73" spans="1:6" ht="12.75">
      <c r="A73" t="s">
        <v>77</v>
      </c>
      <c r="B73">
        <f>B18+(13/0.017)*(B19*B50-B34*B51)</f>
        <v>0.024232659236066996</v>
      </c>
      <c r="C73">
        <f>C18+(13/0.017)*(C19*C50-C34*C51)</f>
        <v>0.013462299240517414</v>
      </c>
      <c r="D73">
        <f>D18+(13/0.017)*(D19*D50-D34*D51)</f>
        <v>0.011318507221749003</v>
      </c>
      <c r="E73">
        <f>E18+(13/0.017)*(E19*E50-E34*E51)</f>
        <v>0.002980813779101088</v>
      </c>
      <c r="F73">
        <f>F18+(13/0.017)*(F19*F50-F34*F51)</f>
        <v>-0.005285989949605885</v>
      </c>
    </row>
    <row r="74" spans="1:6" ht="12.75">
      <c r="A74" t="s">
        <v>78</v>
      </c>
      <c r="B74">
        <f>B19+(14/0.017)*(B20*B50-B35*B51)</f>
        <v>-0.22627157177014884</v>
      </c>
      <c r="C74">
        <f>C19+(14/0.017)*(C20*C50-C35*C51)</f>
        <v>-0.20935896051710728</v>
      </c>
      <c r="D74">
        <f>D19+(14/0.017)*(D20*D50-D35*D51)</f>
        <v>-0.2193472452427599</v>
      </c>
      <c r="E74">
        <f>E19+(14/0.017)*(E20*E50-E35*E51)</f>
        <v>-0.2205685702269306</v>
      </c>
      <c r="F74">
        <f>F19+(14/0.017)*(F20*F50-F35*F51)</f>
        <v>-0.16586091300413444</v>
      </c>
    </row>
    <row r="75" spans="1:6" ht="12.75">
      <c r="A75" t="s">
        <v>79</v>
      </c>
      <c r="B75" s="49">
        <f>B20</f>
        <v>0.0009641494</v>
      </c>
      <c r="C75" s="49">
        <f>C20</f>
        <v>0.001233989</v>
      </c>
      <c r="D75" s="49">
        <f>D20</f>
        <v>-0.00266149</v>
      </c>
      <c r="E75" s="49">
        <f>E20</f>
        <v>-0.0002747721</v>
      </c>
      <c r="F75" s="49">
        <f>F20</f>
        <v>-0.003655238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-76.66767774648409</v>
      </c>
      <c r="C82">
        <f>C22+(2/0.017)*(C8*C51+C23*C50)</f>
        <v>-15.317098693100084</v>
      </c>
      <c r="D82">
        <f>D22+(2/0.017)*(D8*D51+D23*D50)</f>
        <v>-3.2069524311338964</v>
      </c>
      <c r="E82">
        <f>E22+(2/0.017)*(E8*E51+E23*E50)</f>
        <v>47.93345185494172</v>
      </c>
      <c r="F82">
        <f>F22+(2/0.017)*(F8*F51+F23*F50)</f>
        <v>30.535898630213875</v>
      </c>
    </row>
    <row r="83" spans="1:6" ht="12.75">
      <c r="A83" t="s">
        <v>82</v>
      </c>
      <c r="B83">
        <f>B23+(3/0.017)*(B9*B51+B24*B50)</f>
        <v>1.9211455354151512</v>
      </c>
      <c r="C83">
        <f>C23+(3/0.017)*(C9*C51+C24*C50)</f>
        <v>0.3514615787371903</v>
      </c>
      <c r="D83">
        <f>D23+(3/0.017)*(D9*D51+D24*D50)</f>
        <v>-4.197573319901623</v>
      </c>
      <c r="E83">
        <f>E23+(3/0.017)*(E9*E51+E24*E50)</f>
        <v>0.08660531310710766</v>
      </c>
      <c r="F83">
        <f>F23+(3/0.017)*(F9*F51+F24*F50)</f>
        <v>4.430794425668681</v>
      </c>
    </row>
    <row r="84" spans="1:6" ht="12.75">
      <c r="A84" t="s">
        <v>83</v>
      </c>
      <c r="B84">
        <f>B24+(4/0.017)*(B10*B51+B25*B50)</f>
        <v>-0.047821782779987373</v>
      </c>
      <c r="C84">
        <f>C24+(4/0.017)*(C10*C51+C25*C50)</f>
        <v>2.720497277353251</v>
      </c>
      <c r="D84">
        <f>D24+(4/0.017)*(D10*D51+D25*D50)</f>
        <v>-0.7953651320898013</v>
      </c>
      <c r="E84">
        <f>E24+(4/0.017)*(E10*E51+E25*E50)</f>
        <v>-0.6030014018606316</v>
      </c>
      <c r="F84">
        <f>F24+(4/0.017)*(F10*F51+F25*F50)</f>
        <v>0.8047235960397954</v>
      </c>
    </row>
    <row r="85" spans="1:6" ht="12.75">
      <c r="A85" t="s">
        <v>84</v>
      </c>
      <c r="B85">
        <f>B25+(5/0.017)*(B11*B51+B26*B50)</f>
        <v>1.5960359640261212</v>
      </c>
      <c r="C85">
        <f>C25+(5/0.017)*(C11*C51+C26*C50)</f>
        <v>0.31967674268752616</v>
      </c>
      <c r="D85">
        <f>D25+(5/0.017)*(D11*D51+D26*D50)</f>
        <v>-1.3826073817394242</v>
      </c>
      <c r="E85">
        <f>E25+(5/0.017)*(E11*E51+E26*E50)</f>
        <v>0.13040252921611942</v>
      </c>
      <c r="F85">
        <f>F25+(5/0.017)*(F11*F51+F26*F50)</f>
        <v>-1.7556200547560783</v>
      </c>
    </row>
    <row r="86" spans="1:6" ht="12.75">
      <c r="A86" t="s">
        <v>85</v>
      </c>
      <c r="B86">
        <f>B26+(6/0.017)*(B12*B51+B27*B50)</f>
        <v>0.07418701394022141</v>
      </c>
      <c r="C86">
        <f>C26+(6/0.017)*(C12*C51+C27*C50)</f>
        <v>-0.14448823885812212</v>
      </c>
      <c r="D86">
        <f>D26+(6/0.017)*(D12*D51+D27*D50)</f>
        <v>-0.17210869969115208</v>
      </c>
      <c r="E86">
        <f>E26+(6/0.017)*(E12*E51+E27*E50)</f>
        <v>-0.20354623418726422</v>
      </c>
      <c r="F86">
        <f>F26+(6/0.017)*(F12*F51+F27*F50)</f>
        <v>2.380595665602446</v>
      </c>
    </row>
    <row r="87" spans="1:6" ht="12.75">
      <c r="A87" t="s">
        <v>86</v>
      </c>
      <c r="B87">
        <f>B27+(7/0.017)*(B13*B51+B28*B50)</f>
        <v>0.1800400818982748</v>
      </c>
      <c r="C87">
        <f>C27+(7/0.017)*(C13*C51+C28*C50)</f>
        <v>-0.15675912283206178</v>
      </c>
      <c r="D87">
        <f>D27+(7/0.017)*(D13*D51+D28*D50)</f>
        <v>-0.4694255092565224</v>
      </c>
      <c r="E87">
        <f>E27+(7/0.017)*(E13*E51+E28*E50)</f>
        <v>-0.2411791545042788</v>
      </c>
      <c r="F87">
        <f>F27+(7/0.017)*(F13*F51+F28*F50)</f>
        <v>0.2533887602978958</v>
      </c>
    </row>
    <row r="88" spans="1:6" ht="12.75">
      <c r="A88" t="s">
        <v>87</v>
      </c>
      <c r="B88">
        <f>B28+(8/0.017)*(B14*B51+B29*B50)</f>
        <v>-0.06722147467006542</v>
      </c>
      <c r="C88">
        <f>C28+(8/0.017)*(C14*C51+C29*C50)</f>
        <v>0.2669766633899684</v>
      </c>
      <c r="D88">
        <f>D28+(8/0.017)*(D14*D51+D29*D50)</f>
        <v>-0.06133711175515865</v>
      </c>
      <c r="E88">
        <f>E28+(8/0.017)*(E14*E51+E29*E50)</f>
        <v>0.12323821118340558</v>
      </c>
      <c r="F88">
        <f>F28+(8/0.017)*(F14*F51+F29*F50)</f>
        <v>0.2438326685398965</v>
      </c>
    </row>
    <row r="89" spans="1:6" ht="12.75">
      <c r="A89" t="s">
        <v>88</v>
      </c>
      <c r="B89">
        <f>B29+(9/0.017)*(B15*B51+B30*B50)</f>
        <v>0.11006808787903555</v>
      </c>
      <c r="C89">
        <f>C29+(9/0.017)*(C15*C51+C30*C50)</f>
        <v>0.009727487603773188</v>
      </c>
      <c r="D89">
        <f>D29+(9/0.017)*(D15*D51+D30*D50)</f>
        <v>-0.073708041225003</v>
      </c>
      <c r="E89">
        <f>E29+(9/0.017)*(E15*E51+E30*E50)</f>
        <v>-0.05579808524908852</v>
      </c>
      <c r="F89">
        <f>F29+(9/0.017)*(F15*F51+F30*F50)</f>
        <v>0.06442598930340654</v>
      </c>
    </row>
    <row r="90" spans="1:6" ht="12.75">
      <c r="A90" t="s">
        <v>89</v>
      </c>
      <c r="B90">
        <f>B30+(10/0.017)*(B16*B51+B31*B50)</f>
        <v>-0.0135381434034068</v>
      </c>
      <c r="C90">
        <f>C30+(10/0.017)*(C16*C51+C31*C50)</f>
        <v>-0.026071757876966924</v>
      </c>
      <c r="D90">
        <f>D30+(10/0.017)*(D16*D51+D31*D50)</f>
        <v>0.006979050896239687</v>
      </c>
      <c r="E90">
        <f>E30+(10/0.017)*(E16*E51+E31*E50)</f>
        <v>-0.0008903900228485271</v>
      </c>
      <c r="F90">
        <f>F30+(10/0.017)*(F16*F51+F31*F50)</f>
        <v>0.38058869472038875</v>
      </c>
    </row>
    <row r="91" spans="1:6" ht="12.75">
      <c r="A91" t="s">
        <v>90</v>
      </c>
      <c r="B91">
        <f>B31+(11/0.017)*(B17*B51+B32*B50)</f>
        <v>0.01171916741908788</v>
      </c>
      <c r="C91">
        <f>C31+(11/0.017)*(C17*C51+C32*C50)</f>
        <v>-0.004800629379431482</v>
      </c>
      <c r="D91">
        <f>D31+(11/0.017)*(D17*D51+D32*D50)</f>
        <v>-0.016224653540410854</v>
      </c>
      <c r="E91">
        <f>E31+(11/0.017)*(E17*E51+E32*E50)</f>
        <v>-0.030823941451045375</v>
      </c>
      <c r="F91">
        <f>F31+(11/0.017)*(F17*F51+F32*F50)</f>
        <v>0.02924453261570099</v>
      </c>
    </row>
    <row r="92" spans="1:6" ht="12.75">
      <c r="A92" t="s">
        <v>91</v>
      </c>
      <c r="B92">
        <f>B32+(12/0.017)*(B18*B51+B33*B50)</f>
        <v>0.018665488154771127</v>
      </c>
      <c r="C92">
        <f>C32+(12/0.017)*(C18*C51+C33*C50)</f>
        <v>0.008505456797266497</v>
      </c>
      <c r="D92">
        <f>D32+(12/0.017)*(D18*D51+D33*D50)</f>
        <v>0.00017793177213023745</v>
      </c>
      <c r="E92">
        <f>E32+(12/0.017)*(E18*E51+E33*E50)</f>
        <v>0.01905655462595884</v>
      </c>
      <c r="F92">
        <f>F32+(12/0.017)*(F18*F51+F33*F50)</f>
        <v>0.04587807335208148</v>
      </c>
    </row>
    <row r="93" spans="1:6" ht="12.75">
      <c r="A93" t="s">
        <v>92</v>
      </c>
      <c r="B93">
        <f>B33+(13/0.017)*(B19*B51+B34*B50)</f>
        <v>0.08591334356696965</v>
      </c>
      <c r="C93">
        <f>C33+(13/0.017)*(C19*C51+C34*C50)</f>
        <v>0.08001531801928569</v>
      </c>
      <c r="D93">
        <f>D33+(13/0.017)*(D19*D51+D34*D50)</f>
        <v>0.08094852641240281</v>
      </c>
      <c r="E93">
        <f>E33+(13/0.017)*(E19*E51+E34*E50)</f>
        <v>0.07513333073508341</v>
      </c>
      <c r="F93">
        <f>F33+(13/0.017)*(F19*F51+F34*F50)</f>
        <v>0.05655564628615485</v>
      </c>
    </row>
    <row r="94" spans="1:6" ht="12.75">
      <c r="A94" t="s">
        <v>93</v>
      </c>
      <c r="B94">
        <f>B34+(14/0.017)*(B20*B51+B35*B50)</f>
        <v>0.008293763445362787</v>
      </c>
      <c r="C94">
        <f>C34+(14/0.017)*(C20*C51+C35*C50)</f>
        <v>0.004494904013764881</v>
      </c>
      <c r="D94">
        <f>D34+(14/0.017)*(D20*D51+D35*D50)</f>
        <v>0.0043244425928971085</v>
      </c>
      <c r="E94">
        <f>E34+(14/0.017)*(E20*E51+E35*E50)</f>
        <v>-0.006631458951276245</v>
      </c>
      <c r="F94">
        <f>F34+(14/0.017)*(F20*F51+F35*F50)</f>
        <v>-0.026019183287374344</v>
      </c>
    </row>
    <row r="95" spans="1:6" ht="12.75">
      <c r="A95" t="s">
        <v>94</v>
      </c>
      <c r="B95" s="49">
        <f>B35</f>
        <v>0.001959376</v>
      </c>
      <c r="C95" s="49">
        <f>C35</f>
        <v>0.00374521</v>
      </c>
      <c r="D95" s="49">
        <f>D35</f>
        <v>-0.001698619</v>
      </c>
      <c r="E95" s="49">
        <f>E35</f>
        <v>0.0003198311</v>
      </c>
      <c r="F95" s="49">
        <f>F35</f>
        <v>0.001003081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-0.05932855911683931</v>
      </c>
      <c r="C103">
        <f>C63*10000/C62</f>
        <v>-1.1120855008540078</v>
      </c>
      <c r="D103">
        <f>D63*10000/D62</f>
        <v>0.5972432921009024</v>
      </c>
      <c r="E103">
        <f>E63*10000/E62</f>
        <v>-1.2164205001821724</v>
      </c>
      <c r="F103">
        <f>F63*10000/F62</f>
        <v>-1.58457172386413</v>
      </c>
      <c r="G103">
        <f>AVERAGE(C103:E103)</f>
        <v>-0.5770875696450926</v>
      </c>
      <c r="H103">
        <f>STDEV(C103:E103)</f>
        <v>1.0183374576524329</v>
      </c>
      <c r="I103">
        <f>(B103*B4+C103*C4+D103*D4+E103*E4+F103*F4)/SUM(B4:F4)</f>
        <v>-0.6364500062721752</v>
      </c>
      <c r="K103">
        <f>(LN(H103)+LN(H123))/2-LN(K114*K115^3)</f>
        <v>-3.4007621424385075</v>
      </c>
    </row>
    <row r="104" spans="1:11" ht="12.75">
      <c r="A104" t="s">
        <v>68</v>
      </c>
      <c r="B104">
        <f>B64*10000/B62</f>
        <v>0.8080138301872649</v>
      </c>
      <c r="C104">
        <f>C64*10000/C62</f>
        <v>0.03722014400958254</v>
      </c>
      <c r="D104">
        <f>D64*10000/D62</f>
        <v>0.055843377233487715</v>
      </c>
      <c r="E104">
        <f>E64*10000/E62</f>
        <v>0.24433153570895827</v>
      </c>
      <c r="F104">
        <f>F64*10000/F62</f>
        <v>0.43502607223611767</v>
      </c>
      <c r="G104">
        <f>AVERAGE(C104:E104)</f>
        <v>0.11246501898400951</v>
      </c>
      <c r="H104">
        <f>STDEV(C104:E104)</f>
        <v>0.11457874968250607</v>
      </c>
      <c r="I104">
        <f>(B104*B4+C104*C4+D104*D4+E104*E4+F104*F4)/SUM(B4:F4)</f>
        <v>0.256090328604719</v>
      </c>
      <c r="K104">
        <f>(LN(H104)+LN(H124))/2-LN(K114*K115^4)</f>
        <v>-4.029772172408323</v>
      </c>
    </row>
    <row r="105" spans="1:11" ht="12.75">
      <c r="A105" t="s">
        <v>69</v>
      </c>
      <c r="B105">
        <f>B65*10000/B62</f>
        <v>-0.4969215843022258</v>
      </c>
      <c r="C105">
        <f>C65*10000/C62</f>
        <v>0.3561320943881241</v>
      </c>
      <c r="D105">
        <f>D65*10000/D62</f>
        <v>0.03633071012968893</v>
      </c>
      <c r="E105">
        <f>E65*10000/E62</f>
        <v>0.2747472668385341</v>
      </c>
      <c r="F105">
        <f>F65*10000/F62</f>
        <v>-0.5420230265787055</v>
      </c>
      <c r="G105">
        <f>AVERAGE(C105:E105)</f>
        <v>0.22240335711878237</v>
      </c>
      <c r="H105">
        <f>STDEV(C105:E105)</f>
        <v>0.16620212094604858</v>
      </c>
      <c r="I105">
        <f>(B105*B4+C105*C4+D105*D4+E105*E4+F105*F4)/SUM(B4:F4)</f>
        <v>0.01646173442181983</v>
      </c>
      <c r="K105">
        <f>(LN(H105)+LN(H125))/2-LN(K114*K115^5)</f>
        <v>-3.6278849839178284</v>
      </c>
    </row>
    <row r="106" spans="1:11" ht="12.75">
      <c r="A106" t="s">
        <v>70</v>
      </c>
      <c r="B106">
        <f>B66*10000/B62</f>
        <v>3.2991622281453026</v>
      </c>
      <c r="C106">
        <f>C66*10000/C62</f>
        <v>2.145151839008347</v>
      </c>
      <c r="D106">
        <f>D66*10000/D62</f>
        <v>2.2781573974725484</v>
      </c>
      <c r="E106">
        <f>E66*10000/E62</f>
        <v>2.0340053307871853</v>
      </c>
      <c r="F106">
        <f>F66*10000/F62</f>
        <v>13.804430909510387</v>
      </c>
      <c r="G106">
        <f>AVERAGE(C106:E106)</f>
        <v>2.15243818908936</v>
      </c>
      <c r="H106">
        <f>STDEV(C106:E106)</f>
        <v>0.12223901214347321</v>
      </c>
      <c r="I106">
        <f>(B106*B4+C106*C4+D106*D4+E106*E4+F106*F4)/SUM(B4:F4)</f>
        <v>3.8710271941195202</v>
      </c>
      <c r="K106">
        <f>(LN(H106)+LN(H126))/2-LN(K114*K115^6)</f>
        <v>-4.916347398935079</v>
      </c>
    </row>
    <row r="107" spans="1:11" ht="12.75">
      <c r="A107" t="s">
        <v>71</v>
      </c>
      <c r="B107">
        <f>B67*10000/B62</f>
        <v>-0.0762212761253524</v>
      </c>
      <c r="C107">
        <f>C67*10000/C62</f>
        <v>0.07839774830762537</v>
      </c>
      <c r="D107">
        <f>D67*10000/D62</f>
        <v>0.19779649725375867</v>
      </c>
      <c r="E107">
        <f>E67*10000/E62</f>
        <v>0.16910487395860768</v>
      </c>
      <c r="F107">
        <f>F67*10000/F62</f>
        <v>-0.06348911672799344</v>
      </c>
      <c r="G107">
        <f>AVERAGE(C107:E107)</f>
        <v>0.14843303983999726</v>
      </c>
      <c r="H107">
        <f>STDEV(C107:E107)</f>
        <v>0.06232582816815158</v>
      </c>
      <c r="I107">
        <f>(B107*B4+C107*C4+D107*D4+E107*E4+F107*F4)/SUM(B4:F4)</f>
        <v>0.08768125183230291</v>
      </c>
      <c r="K107">
        <f>(LN(H107)+LN(H127))/2-LN(K114*K115^7)</f>
        <v>-3.8118375245341705</v>
      </c>
    </row>
    <row r="108" spans="1:9" ht="12.75">
      <c r="A108" t="s">
        <v>72</v>
      </c>
      <c r="B108">
        <f>B68*10000/B62</f>
        <v>0.24055550059426692</v>
      </c>
      <c r="C108">
        <f>C68*10000/C62</f>
        <v>0.027757331964748937</v>
      </c>
      <c r="D108">
        <f>D68*10000/D62</f>
        <v>-0.0585319480845225</v>
      </c>
      <c r="E108">
        <f>E68*10000/E62</f>
        <v>0.06493506999217508</v>
      </c>
      <c r="F108">
        <f>F68*10000/F62</f>
        <v>-0.002550835986717396</v>
      </c>
      <c r="G108">
        <f>AVERAGE(C108:E108)</f>
        <v>0.01138681795746717</v>
      </c>
      <c r="H108">
        <f>STDEV(C108:E108)</f>
        <v>0.06334051969185955</v>
      </c>
      <c r="I108">
        <f>(B108*B4+C108*C4+D108*D4+E108*E4+F108*F4)/SUM(B4:F4)</f>
        <v>0.04269207624001015</v>
      </c>
    </row>
    <row r="109" spans="1:9" ht="12.75">
      <c r="A109" t="s">
        <v>73</v>
      </c>
      <c r="B109">
        <f>B69*10000/B62</f>
        <v>-0.03574336077959624</v>
      </c>
      <c r="C109">
        <f>C69*10000/C62</f>
        <v>-0.020902568132014663</v>
      </c>
      <c r="D109">
        <f>D69*10000/D62</f>
        <v>0.021002386470011996</v>
      </c>
      <c r="E109">
        <f>E69*10000/E62</f>
        <v>-0.060954746691605964</v>
      </c>
      <c r="F109">
        <f>F69*10000/F62</f>
        <v>0.11029857049213353</v>
      </c>
      <c r="G109">
        <f>AVERAGE(C109:E109)</f>
        <v>-0.020284976117869544</v>
      </c>
      <c r="H109">
        <f>STDEV(C109:E109)</f>
        <v>0.04098205685345412</v>
      </c>
      <c r="I109">
        <f>(B109*B4+C109*C4+D109*D4+E109*E4+F109*F4)/SUM(B4:F4)</f>
        <v>-0.005121334620185529</v>
      </c>
    </row>
    <row r="110" spans="1:11" ht="12.75">
      <c r="A110" t="s">
        <v>74</v>
      </c>
      <c r="B110">
        <f>B70*10000/B62</f>
        <v>-0.31271968652477833</v>
      </c>
      <c r="C110">
        <f>C70*10000/C62</f>
        <v>-0.06963392340600187</v>
      </c>
      <c r="D110">
        <f>D70*10000/D62</f>
        <v>-0.018864936098562587</v>
      </c>
      <c r="E110">
        <f>E70*10000/E62</f>
        <v>-0.0034776830843790615</v>
      </c>
      <c r="F110">
        <f>F70*10000/F62</f>
        <v>-0.37039388328008915</v>
      </c>
      <c r="G110">
        <f>AVERAGE(C110:E110)</f>
        <v>-0.030658847529647842</v>
      </c>
      <c r="H110">
        <f>STDEV(C110:E110)</f>
        <v>0.03461913189995223</v>
      </c>
      <c r="I110">
        <f>(B110*B4+C110*C4+D110*D4+E110*E4+F110*F4)/SUM(B4:F4)</f>
        <v>-0.11674691510583968</v>
      </c>
      <c r="K110">
        <f>EXP(AVERAGE(K103:K107))</f>
        <v>0.019114255817588688</v>
      </c>
    </row>
    <row r="111" spans="1:9" ht="12.75">
      <c r="A111" t="s">
        <v>75</v>
      </c>
      <c r="B111">
        <f>B71*10000/B62</f>
        <v>-0.01627672379302426</v>
      </c>
      <c r="C111">
        <f>C71*10000/C62</f>
        <v>0.007812024532803748</v>
      </c>
      <c r="D111">
        <f>D71*10000/D62</f>
        <v>0.0023858594489872304</v>
      </c>
      <c r="E111">
        <f>E71*10000/E62</f>
        <v>0.029690709171954655</v>
      </c>
      <c r="F111">
        <f>F71*10000/F62</f>
        <v>-0.03152172182181561</v>
      </c>
      <c r="G111">
        <f>AVERAGE(C111:E111)</f>
        <v>0.01329619771791521</v>
      </c>
      <c r="H111">
        <f>STDEV(C111:E111)</f>
        <v>0.01445495836181067</v>
      </c>
      <c r="I111">
        <f>(B111*B4+C111*C4+D111*D4+E111*E4+F111*F4)/SUM(B4:F4)</f>
        <v>0.00304446031821015</v>
      </c>
    </row>
    <row r="112" spans="1:9" ht="12.75">
      <c r="A112" t="s">
        <v>76</v>
      </c>
      <c r="B112">
        <f>B72*10000/B62</f>
        <v>-0.02038947104548622</v>
      </c>
      <c r="C112">
        <f>C72*10000/C62</f>
        <v>-0.009776587754126504</v>
      </c>
      <c r="D112">
        <f>D72*10000/D62</f>
        <v>-0.029864853619272214</v>
      </c>
      <c r="E112">
        <f>E72*10000/E62</f>
        <v>-0.011498524962343356</v>
      </c>
      <c r="F112">
        <f>F72*10000/F62</f>
        <v>-0.02656941355283685</v>
      </c>
      <c r="G112">
        <f>AVERAGE(C112:E112)</f>
        <v>-0.017046655445247357</v>
      </c>
      <c r="H112">
        <f>STDEV(C112:E112)</f>
        <v>0.011134222930168546</v>
      </c>
      <c r="I112">
        <f>(B112*B4+C112*C4+D112*D4+E112*E4+F112*F4)/SUM(B4:F4)</f>
        <v>-0.018798835841751845</v>
      </c>
    </row>
    <row r="113" spans="1:9" ht="12.75">
      <c r="A113" t="s">
        <v>77</v>
      </c>
      <c r="B113">
        <f>B73*10000/B62</f>
        <v>0.02423264117754821</v>
      </c>
      <c r="C113">
        <f>C73*10000/C62</f>
        <v>0.01346228060596365</v>
      </c>
      <c r="D113">
        <f>D73*10000/D62</f>
        <v>0.011318426595714918</v>
      </c>
      <c r="E113">
        <f>E73*10000/E62</f>
        <v>0.002980804182459397</v>
      </c>
      <c r="F113">
        <f>F73*10000/F62</f>
        <v>-0.005286073918495693</v>
      </c>
      <c r="G113">
        <f>AVERAGE(C113:E113)</f>
        <v>0.00925383712804599</v>
      </c>
      <c r="H113">
        <f>STDEV(C113:E113)</f>
        <v>0.005537349027885633</v>
      </c>
      <c r="I113">
        <f>(B113*B4+C113*C4+D113*D4+E113*E4+F113*F4)/SUM(B4:F4)</f>
        <v>0.009484110189298907</v>
      </c>
    </row>
    <row r="114" spans="1:11" ht="12.75">
      <c r="A114" t="s">
        <v>78</v>
      </c>
      <c r="B114">
        <f>B74*10000/B62</f>
        <v>-0.22627140314938834</v>
      </c>
      <c r="C114">
        <f>C74*10000/C62</f>
        <v>-0.20935867072182526</v>
      </c>
      <c r="D114">
        <f>D74*10000/D62</f>
        <v>-0.21934568274886163</v>
      </c>
      <c r="E114">
        <f>E74*10000/E62</f>
        <v>-0.2205678601129505</v>
      </c>
      <c r="F114">
        <f>F74*10000/F62</f>
        <v>-0.1658635477342153</v>
      </c>
      <c r="G114">
        <f>AVERAGE(C114:E114)</f>
        <v>-0.2164240711945458</v>
      </c>
      <c r="H114">
        <f>STDEV(C114:E114)</f>
        <v>0.006149255422997312</v>
      </c>
      <c r="I114">
        <f>(B114*B4+C114*C4+D114*D4+E114*E4+F114*F4)/SUM(B4:F4)</f>
        <v>-0.21111125320027208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0.0009641486815022948</v>
      </c>
      <c r="C115">
        <f>C75*10000/C62</f>
        <v>0.0012339872919088374</v>
      </c>
      <c r="D115">
        <f>D75*10000/D62</f>
        <v>-0.0026614710411939266</v>
      </c>
      <c r="E115">
        <f>E75*10000/E62</f>
        <v>-0.0002747712153793609</v>
      </c>
      <c r="F115">
        <f>F75*10000/F62</f>
        <v>-0.003655296064105261</v>
      </c>
      <c r="G115">
        <f>AVERAGE(C115:E115)</f>
        <v>-0.0005674183215548167</v>
      </c>
      <c r="H115">
        <f>STDEV(C115:E115)</f>
        <v>0.0019641488367228162</v>
      </c>
      <c r="I115">
        <f>(B115*B4+C115*C4+D115*D4+E115*E4+F115*F4)/SUM(B4:F4)</f>
        <v>-0.0007571472987300935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-76.66762061265139</v>
      </c>
      <c r="C122">
        <f>C82*10000/C62</f>
        <v>-15.317077491127526</v>
      </c>
      <c r="D122">
        <f>D82*10000/D62</f>
        <v>-3.2069295867913556</v>
      </c>
      <c r="E122">
        <f>E82*10000/E62</f>
        <v>47.933297534612926</v>
      </c>
      <c r="F122">
        <f>F82*10000/F62</f>
        <v>30.536383698390644</v>
      </c>
      <c r="G122">
        <f>AVERAGE(C122:E122)</f>
        <v>9.803096818898014</v>
      </c>
      <c r="H122">
        <f>STDEV(C122:E122)</f>
        <v>33.57228135727082</v>
      </c>
      <c r="I122">
        <f>(B122*B4+C122*C4+D122*D4+E122*E4+F122*F4)/SUM(B4:F4)</f>
        <v>0.051660890386522974</v>
      </c>
    </row>
    <row r="123" spans="1:9" ht="12.75">
      <c r="A123" t="s">
        <v>82</v>
      </c>
      <c r="B123">
        <f>B83*10000/B62</f>
        <v>1.9211441037504544</v>
      </c>
      <c r="C123">
        <f>C83*10000/C62</f>
        <v>0.35146109224305083</v>
      </c>
      <c r="D123">
        <f>D83*10000/D62</f>
        <v>-4.197543418989521</v>
      </c>
      <c r="E123">
        <f>E83*10000/E62</f>
        <v>0.08660503428386676</v>
      </c>
      <c r="F123">
        <f>F83*10000/F62</f>
        <v>4.430864809625601</v>
      </c>
      <c r="G123">
        <f>AVERAGE(C123:E123)</f>
        <v>-1.2531590974875344</v>
      </c>
      <c r="H123">
        <f>STDEV(C123:E123)</f>
        <v>2.553348087783852</v>
      </c>
      <c r="I123">
        <f>(B123*B4+C123*C4+D123*D4+E123*E4+F123*F4)/SUM(B4:F4)</f>
        <v>-0.036315426817964076</v>
      </c>
    </row>
    <row r="124" spans="1:9" ht="12.75">
      <c r="A124" t="s">
        <v>83</v>
      </c>
      <c r="B124">
        <f>B84*10000/B62</f>
        <v>-0.047821747142521666</v>
      </c>
      <c r="C124">
        <f>C84*10000/C62</f>
        <v>2.720493511633008</v>
      </c>
      <c r="D124">
        <f>D84*10000/D62</f>
        <v>-0.7953594664012972</v>
      </c>
      <c r="E124">
        <f>E84*10000/E62</f>
        <v>-0.6029994605154749</v>
      </c>
      <c r="F124">
        <f>F84*10000/F62</f>
        <v>0.8047363792171388</v>
      </c>
      <c r="G124">
        <f>AVERAGE(C124:E124)</f>
        <v>0.44071152823874526</v>
      </c>
      <c r="H124">
        <f>STDEV(C124:E124)</f>
        <v>1.9766904188119359</v>
      </c>
      <c r="I124">
        <f>(B124*B4+C124*C4+D124*D4+E124*E4+F124*F4)/SUM(B4:F4)</f>
        <v>0.41867220362634516</v>
      </c>
    </row>
    <row r="125" spans="1:9" ht="12.75">
      <c r="A125" t="s">
        <v>84</v>
      </c>
      <c r="B125">
        <f>B85*10000/B62</f>
        <v>1.5960347746376535</v>
      </c>
      <c r="C125">
        <f>C85*10000/C62</f>
        <v>0.3196763001900492</v>
      </c>
      <c r="D125">
        <f>D85*10000/D62</f>
        <v>-1.3825975329009068</v>
      </c>
      <c r="E125">
        <f>E85*10000/E62</f>
        <v>0.1304021093890382</v>
      </c>
      <c r="F125">
        <f>F85*10000/F62</f>
        <v>-1.7556479430926677</v>
      </c>
      <c r="G125">
        <f>AVERAGE(C125:E125)</f>
        <v>-0.31083970777393977</v>
      </c>
      <c r="H125">
        <f>STDEV(C125:E125)</f>
        <v>0.9329816753915958</v>
      </c>
      <c r="I125">
        <f>(B125*B4+C125*C4+D125*D4+E125*E4+F125*F4)/SUM(B4:F4)</f>
        <v>-0.22739260944652956</v>
      </c>
    </row>
    <row r="126" spans="1:9" ht="12.75">
      <c r="A126" t="s">
        <v>85</v>
      </c>
      <c r="B126">
        <f>B86*10000/B62</f>
        <v>0.0741869586550143</v>
      </c>
      <c r="C126">
        <f>C86*10000/C62</f>
        <v>-0.14448803885708167</v>
      </c>
      <c r="D126">
        <f>D86*10000/D62</f>
        <v>-0.17210747369538995</v>
      </c>
      <c r="E126">
        <f>E86*10000/E62</f>
        <v>-0.2035455788761909</v>
      </c>
      <c r="F126">
        <f>F86*10000/F62</f>
        <v>2.380633481787688</v>
      </c>
      <c r="G126">
        <f>AVERAGE(C126:E126)</f>
        <v>-0.1733803638095542</v>
      </c>
      <c r="H126">
        <f>STDEV(C126:E126)</f>
        <v>0.029549339167047477</v>
      </c>
      <c r="I126">
        <f>(B126*B4+C126*C4+D126*D4+E126*E4+F126*F4)/SUM(B4:F4)</f>
        <v>0.2027734882963096</v>
      </c>
    </row>
    <row r="127" spans="1:9" ht="12.75">
      <c r="A127" t="s">
        <v>86</v>
      </c>
      <c r="B127">
        <f>B87*10000/B62</f>
        <v>0.18003994772987136</v>
      </c>
      <c r="C127">
        <f>C87*10000/C62</f>
        <v>-0.15675890584562804</v>
      </c>
      <c r="D127">
        <f>D87*10000/D62</f>
        <v>-0.46942216535998477</v>
      </c>
      <c r="E127">
        <f>E87*10000/E62</f>
        <v>-0.24117837803513292</v>
      </c>
      <c r="F127">
        <f>F87*10000/F62</f>
        <v>0.25339278542338695</v>
      </c>
      <c r="G127">
        <f>AVERAGE(C127:E127)</f>
        <v>-0.2891198164135819</v>
      </c>
      <c r="H127">
        <f>STDEV(C127:E127)</f>
        <v>0.16175093383928718</v>
      </c>
      <c r="I127">
        <f>(B127*B4+C127*C4+D127*D4+E127*E4+F127*F4)/SUM(B4:F4)</f>
        <v>-0.14893138901916883</v>
      </c>
    </row>
    <row r="128" spans="1:9" ht="12.75">
      <c r="A128" t="s">
        <v>87</v>
      </c>
      <c r="B128">
        <f>B88*10000/B62</f>
        <v>-0.06722142457567623</v>
      </c>
      <c r="C128">
        <f>C88*10000/C62</f>
        <v>0.26697629384009447</v>
      </c>
      <c r="D128">
        <f>D88*10000/D62</f>
        <v>-0.061336674827570395</v>
      </c>
      <c r="E128">
        <f>E88*10000/E62</f>
        <v>0.12323781442163415</v>
      </c>
      <c r="F128">
        <f>F88*10000/F62</f>
        <v>0.24383654186517167</v>
      </c>
      <c r="G128">
        <f>AVERAGE(C128:E128)</f>
        <v>0.1096258111447194</v>
      </c>
      <c r="H128">
        <f>STDEV(C128:E128)</f>
        <v>0.16457920987704316</v>
      </c>
      <c r="I128">
        <f>(B128*B4+C128*C4+D128*D4+E128*E4+F128*F4)/SUM(B4:F4)</f>
        <v>0.10192940987641481</v>
      </c>
    </row>
    <row r="129" spans="1:9" ht="12.75">
      <c r="A129" t="s">
        <v>88</v>
      </c>
      <c r="B129">
        <f>B89*10000/B62</f>
        <v>0.11006800585474705</v>
      </c>
      <c r="C129">
        <f>C89*10000/C62</f>
        <v>0.009727474138956554</v>
      </c>
      <c r="D129">
        <f>D89*10000/D62</f>
        <v>-0.07370751617457649</v>
      </c>
      <c r="E129">
        <f>E89*10000/E62</f>
        <v>-0.055797905608805404</v>
      </c>
      <c r="F129">
        <f>F89*10000/F62</f>
        <v>0.0644270127216968</v>
      </c>
      <c r="G129">
        <f>AVERAGE(C129:E129)</f>
        <v>-0.03992598254814178</v>
      </c>
      <c r="H129">
        <f>STDEV(C129:E129)</f>
        <v>0.04392365943756915</v>
      </c>
      <c r="I129">
        <f>(B129*B4+C129*C4+D129*D4+E129*E4+F129*F4)/SUM(B4:F4)</f>
        <v>-0.0043129231589980116</v>
      </c>
    </row>
    <row r="130" spans="1:9" ht="12.75">
      <c r="A130" t="s">
        <v>89</v>
      </c>
      <c r="B130">
        <f>B90*10000/B62</f>
        <v>-0.013538133314591761</v>
      </c>
      <c r="C130">
        <f>C90*10000/C62</f>
        <v>-0.026071721788363842</v>
      </c>
      <c r="D130">
        <f>D90*10000/D62</f>
        <v>0.006979001181804345</v>
      </c>
      <c r="E130">
        <f>E90*10000/E62</f>
        <v>-0.0008903871562642157</v>
      </c>
      <c r="F130">
        <f>F90*10000/F62</f>
        <v>0.38059474043944497</v>
      </c>
      <c r="G130">
        <f>AVERAGE(C130:E130)</f>
        <v>-0.006661035920941238</v>
      </c>
      <c r="H130">
        <f>STDEV(C130:E130)</f>
        <v>0.017264497171555624</v>
      </c>
      <c r="I130">
        <f>(B130*B4+C130*C4+D130*D4+E130*E4+F130*F4)/SUM(B4:F4)</f>
        <v>0.04394530857550065</v>
      </c>
    </row>
    <row r="131" spans="1:9" ht="12.75">
      <c r="A131" t="s">
        <v>90</v>
      </c>
      <c r="B131">
        <f>B91*10000/B62</f>
        <v>0.01171915868579935</v>
      </c>
      <c r="C131">
        <f>C91*10000/C62</f>
        <v>-0.004800622734386332</v>
      </c>
      <c r="D131">
        <f>D91*10000/D62</f>
        <v>-0.016224537966029556</v>
      </c>
      <c r="E131">
        <f>E91*10000/E62</f>
        <v>-0.030823842214278665</v>
      </c>
      <c r="F131">
        <f>F91*10000/F62</f>
        <v>0.029244997170299106</v>
      </c>
      <c r="G131">
        <f>AVERAGE(C131:E131)</f>
        <v>-0.01728300097156485</v>
      </c>
      <c r="H131">
        <f>STDEV(C131:E131)</f>
        <v>0.01304385855394128</v>
      </c>
      <c r="I131">
        <f>(B131*B4+C131*C4+D131*D4+E131*E4+F131*F4)/SUM(B4:F4)</f>
        <v>-0.006885535026535576</v>
      </c>
    </row>
    <row r="132" spans="1:9" ht="12.75">
      <c r="A132" t="s">
        <v>91</v>
      </c>
      <c r="B132">
        <f>B92*10000/B62</f>
        <v>0.018665474244986602</v>
      </c>
      <c r="C132">
        <f>C92*10000/C62</f>
        <v>0.008505445023988461</v>
      </c>
      <c r="D132">
        <f>D92*10000/D62</f>
        <v>0.0001779305046545144</v>
      </c>
      <c r="E132">
        <f>E92*10000/E62</f>
        <v>0.019056493273945544</v>
      </c>
      <c r="F132">
        <f>F92*10000/F62</f>
        <v>0.04587880213343041</v>
      </c>
      <c r="G132">
        <f>AVERAGE(C132:E132)</f>
        <v>0.009246622934196173</v>
      </c>
      <c r="H132">
        <f>STDEV(C132:E132)</f>
        <v>0.009461080360056683</v>
      </c>
      <c r="I132">
        <f>(B132*B4+C132*C4+D132*D4+E132*E4+F132*F4)/SUM(B4:F4)</f>
        <v>0.015490835431579917</v>
      </c>
    </row>
    <row r="133" spans="1:9" ht="12.75">
      <c r="A133" t="s">
        <v>92</v>
      </c>
      <c r="B133">
        <f>B93*10000/B62</f>
        <v>0.08591327954313663</v>
      </c>
      <c r="C133">
        <f>C93*10000/C62</f>
        <v>0.08001520726184978</v>
      </c>
      <c r="D133">
        <f>D93*10000/D62</f>
        <v>0.08094794978524503</v>
      </c>
      <c r="E133">
        <f>E93*10000/E62</f>
        <v>0.07513308884555003</v>
      </c>
      <c r="F133">
        <f>F93*10000/F62</f>
        <v>0.05655654468264752</v>
      </c>
      <c r="G133">
        <f>AVERAGE(C133:E133)</f>
        <v>0.07869874863088161</v>
      </c>
      <c r="H133">
        <f>STDEV(C133:E133)</f>
        <v>0.0031229712506339676</v>
      </c>
      <c r="I133">
        <f>(B133*B4+C133*C4+D133*D4+E133*E4+F133*F4)/SUM(B4:F4)</f>
        <v>0.07679229869216489</v>
      </c>
    </row>
    <row r="134" spans="1:9" ht="12.75">
      <c r="A134" t="s">
        <v>93</v>
      </c>
      <c r="B134">
        <f>B94*10000/B62</f>
        <v>0.008293757264733517</v>
      </c>
      <c r="C134">
        <f>C94*10000/C62</f>
        <v>0.004494897791905672</v>
      </c>
      <c r="D134">
        <f>D94*10000/D62</f>
        <v>0.004324411788246896</v>
      </c>
      <c r="E134">
        <f>E94*10000/E62</f>
        <v>-0.00663143760149053</v>
      </c>
      <c r="F134">
        <f>F94*10000/F62</f>
        <v>-0.026019596606725155</v>
      </c>
      <c r="G134">
        <f>AVERAGE(C134:E134)</f>
        <v>0.0007292906595540131</v>
      </c>
      <c r="H134">
        <f>STDEV(C134:E134)</f>
        <v>0.006375147588022237</v>
      </c>
      <c r="I134">
        <f>(B134*B4+C134*C4+D134*D4+E134*E4+F134*F4)/SUM(B4:F4)</f>
        <v>-0.001740216959919575</v>
      </c>
    </row>
    <row r="135" spans="1:9" ht="12.75">
      <c r="A135" t="s">
        <v>94</v>
      </c>
      <c r="B135">
        <f>B95*10000/B62</f>
        <v>0.0019593745398454225</v>
      </c>
      <c r="C135">
        <f>C95*10000/C62</f>
        <v>0.0037452048158694256</v>
      </c>
      <c r="D135">
        <f>D95*10000/D62</f>
        <v>-0.0016986069000904705</v>
      </c>
      <c r="E135">
        <f>E95*10000/E62</f>
        <v>0.0003198300703132447</v>
      </c>
      <c r="F135">
        <f>F95*10000/F62</f>
        <v>0.0010030969341199587</v>
      </c>
      <c r="G135">
        <f>AVERAGE(C135:E135)</f>
        <v>0.0007888093286974</v>
      </c>
      <c r="H135">
        <f>STDEV(C135:E135)</f>
        <v>0.002752040635292559</v>
      </c>
      <c r="I135">
        <f>(B135*B4+C135*C4+D135*D4+E135*E4+F135*F4)/SUM(B4:F4)</f>
        <v>0.0009869372704322506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2005-06-20T09:52:05Z</cp:lastPrinted>
  <dcterms:created xsi:type="dcterms:W3CDTF">2005-06-20T09:52:05Z</dcterms:created>
  <dcterms:modified xsi:type="dcterms:W3CDTF">2005-06-24T10:04:09Z</dcterms:modified>
  <cp:category/>
  <cp:version/>
  <cp:contentType/>
  <cp:contentStatus/>
</cp:coreProperties>
</file>