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<sst xmlns="http://schemas.openxmlformats.org/spreadsheetml/2006/main" count="204" uniqueCount="98">
  <si>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20/06/2005       12:52:39</t>
  </si>
  <si>
    <t>LISSNER</t>
  </si>
  <si>
    <t>HCMQAP591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</si>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</sst>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5954331"/>
        <c:axId val="32262388"/>
      </c:lineChart>
      <c:catAx>
        <c:axId val="259543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262388"/>
        <c:crosses val="autoZero"/>
        <c:auto val="1"/>
        <c:lblOffset val="100"/>
        <c:noMultiLvlLbl val="0"/>
      </c:catAx>
      <c:valAx>
        <c:axId val="3226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95433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-0.00376</v>
      </c>
      <c r="D4" s="12">
        <v>-0.003759</v>
      </c>
      <c r="E4" s="12">
        <v>-0.003761</v>
      </c>
      <c r="F4" s="24">
        <v>-0.002084</v>
      </c>
      <c r="G4" s="34">
        <v>-0.011716</v>
      </c>
    </row>
    <row r="5" spans="1:7" ht="12.75" thickBot="1">
      <c r="A5" s="44" t="s">
        <v>13</v>
      </c>
      <c r="B5" s="45">
        <v>-1.863547</v>
      </c>
      <c r="C5" s="46">
        <v>-2.352036</v>
      </c>
      <c r="D5" s="46">
        <v>0.891465</v>
      </c>
      <c r="E5" s="46">
        <v>1.678804</v>
      </c>
      <c r="F5" s="47">
        <v>1.654133</v>
      </c>
      <c r="G5" s="48">
        <v>9.7361</v>
      </c>
    </row>
    <row r="6" spans="1:7" ht="12.75" thickTop="1">
      <c r="A6" s="6" t="s">
        <v>14</v>
      </c>
      <c r="B6" s="39">
        <v>89.50085</v>
      </c>
      <c r="C6" s="40">
        <v>-99.92921</v>
      </c>
      <c r="D6" s="40">
        <v>6.619564</v>
      </c>
      <c r="E6" s="40">
        <v>-23.89721</v>
      </c>
      <c r="F6" s="41">
        <v>114.4207</v>
      </c>
      <c r="G6" s="42">
        <v>-0.0001257927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3.290678</v>
      </c>
      <c r="C8" s="13">
        <v>0.3442293</v>
      </c>
      <c r="D8" s="13">
        <v>-0.2254505</v>
      </c>
      <c r="E8" s="13">
        <v>0.5384789</v>
      </c>
      <c r="F8" s="25">
        <v>-5.202248</v>
      </c>
      <c r="G8" s="35">
        <v>-0.05967619</v>
      </c>
    </row>
    <row r="9" spans="1:7" ht="12">
      <c r="A9" s="20" t="s">
        <v>17</v>
      </c>
      <c r="B9" s="29">
        <v>0.1014157</v>
      </c>
      <c r="C9" s="13">
        <v>0.5729409</v>
      </c>
      <c r="D9" s="13">
        <v>-0.09152105</v>
      </c>
      <c r="E9" s="13">
        <v>0.5077197</v>
      </c>
      <c r="F9" s="25">
        <v>0.02082978</v>
      </c>
      <c r="G9" s="35">
        <v>0.2555588</v>
      </c>
    </row>
    <row r="10" spans="1:7" ht="12">
      <c r="A10" s="20" t="s">
        <v>18</v>
      </c>
      <c r="B10" s="29">
        <v>0.3376015</v>
      </c>
      <c r="C10" s="13">
        <v>-0.2165898</v>
      </c>
      <c r="D10" s="13">
        <v>0.3160667</v>
      </c>
      <c r="E10" s="13">
        <v>0.09345047</v>
      </c>
      <c r="F10" s="25">
        <v>0.2959257</v>
      </c>
      <c r="G10" s="35">
        <v>0.1347218</v>
      </c>
    </row>
    <row r="11" spans="1:7" ht="12">
      <c r="A11" s="21" t="s">
        <v>19</v>
      </c>
      <c r="B11" s="31">
        <v>2.087119</v>
      </c>
      <c r="C11" s="15">
        <v>1.034003</v>
      </c>
      <c r="D11" s="15">
        <v>1.809831</v>
      </c>
      <c r="E11" s="15">
        <v>0.5369384</v>
      </c>
      <c r="F11" s="27">
        <v>12.81119</v>
      </c>
      <c r="G11" s="37">
        <v>2.824243</v>
      </c>
    </row>
    <row r="12" spans="1:7" ht="12">
      <c r="A12" s="20" t="s">
        <v>20</v>
      </c>
      <c r="B12" s="29">
        <v>0.1338426</v>
      </c>
      <c r="C12" s="13">
        <v>-0.1053173</v>
      </c>
      <c r="D12" s="13">
        <v>-0.3040874</v>
      </c>
      <c r="E12" s="13">
        <v>-0.4124809</v>
      </c>
      <c r="F12" s="25">
        <v>-0.3474153</v>
      </c>
      <c r="G12" s="35">
        <v>-0.2247739</v>
      </c>
    </row>
    <row r="13" spans="1:7" ht="12">
      <c r="A13" s="20" t="s">
        <v>21</v>
      </c>
      <c r="B13" s="29">
        <v>0.03140914</v>
      </c>
      <c r="C13" s="13">
        <v>0.1927772</v>
      </c>
      <c r="D13" s="13">
        <v>0.008202233</v>
      </c>
      <c r="E13" s="13">
        <v>0.07407836</v>
      </c>
      <c r="F13" s="25">
        <v>0.01572052</v>
      </c>
      <c r="G13" s="35">
        <v>0.07285197</v>
      </c>
    </row>
    <row r="14" spans="1:7" ht="12">
      <c r="A14" s="20" t="s">
        <v>22</v>
      </c>
      <c r="B14" s="29">
        <v>0.09399899</v>
      </c>
      <c r="C14" s="13">
        <v>-0.01852754</v>
      </c>
      <c r="D14" s="13">
        <v>0.05954443</v>
      </c>
      <c r="E14" s="13">
        <v>0.02223397</v>
      </c>
      <c r="F14" s="25">
        <v>-0.1568371</v>
      </c>
      <c r="G14" s="35">
        <v>0.007896877</v>
      </c>
    </row>
    <row r="15" spans="1:7" ht="12">
      <c r="A15" s="21" t="s">
        <v>23</v>
      </c>
      <c r="B15" s="31">
        <v>-0.3360523</v>
      </c>
      <c r="C15" s="15">
        <v>-0.0389272</v>
      </c>
      <c r="D15" s="15">
        <v>0.01988705</v>
      </c>
      <c r="E15" s="15">
        <v>-0.06299741</v>
      </c>
      <c r="F15" s="27">
        <v>-0.3929629</v>
      </c>
      <c r="G15" s="37">
        <v>-0.1207743</v>
      </c>
    </row>
    <row r="16" spans="1:7" ht="12">
      <c r="A16" s="20" t="s">
        <v>24</v>
      </c>
      <c r="B16" s="29">
        <v>-0.03708517</v>
      </c>
      <c r="C16" s="13">
        <v>-0.01528103</v>
      </c>
      <c r="D16" s="13">
        <v>-0.02679097</v>
      </c>
      <c r="E16" s="13">
        <v>-0.01363178</v>
      </c>
      <c r="F16" s="25">
        <v>-0.0206541</v>
      </c>
      <c r="G16" s="35">
        <v>-0.02152402</v>
      </c>
    </row>
    <row r="17" spans="1:7" ht="12">
      <c r="A17" s="20" t="s">
        <v>25</v>
      </c>
      <c r="B17" s="29">
        <v>-0.02906132</v>
      </c>
      <c r="C17" s="13">
        <v>-0.04803763</v>
      </c>
      <c r="D17" s="13">
        <v>-0.01978573</v>
      </c>
      <c r="E17" s="13">
        <v>-0.02739948</v>
      </c>
      <c r="F17" s="25">
        <v>-0.02837736</v>
      </c>
      <c r="G17" s="35">
        <v>-0.03090345</v>
      </c>
    </row>
    <row r="18" spans="1:7" ht="12">
      <c r="A18" s="20" t="s">
        <v>26</v>
      </c>
      <c r="B18" s="29">
        <v>0.004918427</v>
      </c>
      <c r="C18" s="13">
        <v>0.05262758</v>
      </c>
      <c r="D18" s="13">
        <v>0.02681574</v>
      </c>
      <c r="E18" s="13">
        <v>0.0273682</v>
      </c>
      <c r="F18" s="25">
        <v>-0.03936263</v>
      </c>
      <c r="G18" s="35">
        <v>0.02116965</v>
      </c>
    </row>
    <row r="19" spans="1:7" ht="12">
      <c r="A19" s="21" t="s">
        <v>27</v>
      </c>
      <c r="B19" s="31">
        <v>-0.2173178</v>
      </c>
      <c r="C19" s="15">
        <v>-0.2062285</v>
      </c>
      <c r="D19" s="15">
        <v>-0.2245641</v>
      </c>
      <c r="E19" s="15">
        <v>-0.2029258</v>
      </c>
      <c r="F19" s="27">
        <v>-0.1632488</v>
      </c>
      <c r="G19" s="37">
        <v>-0.2057162</v>
      </c>
    </row>
    <row r="20" spans="1:7" ht="12.75" thickBot="1">
      <c r="A20" s="44" t="s">
        <v>28</v>
      </c>
      <c r="B20" s="45">
        <v>-0.008169358</v>
      </c>
      <c r="C20" s="46">
        <v>-0.0001474029</v>
      </c>
      <c r="D20" s="46">
        <v>0.005357765</v>
      </c>
      <c r="E20" s="46">
        <v>0.00527586</v>
      </c>
      <c r="F20" s="47">
        <v>0.003977143</v>
      </c>
      <c r="G20" s="48">
        <v>0.001872297</v>
      </c>
    </row>
    <row r="21" spans="1:7" ht="12.75" thickTop="1">
      <c r="A21" s="6" t="s">
        <v>29</v>
      </c>
      <c r="B21" s="39">
        <v>-17.89104</v>
      </c>
      <c r="C21" s="40">
        <v>-5.238028</v>
      </c>
      <c r="D21" s="40">
        <v>-35.04059</v>
      </c>
      <c r="E21" s="40">
        <v>33.81382</v>
      </c>
      <c r="F21" s="41">
        <v>31.0984</v>
      </c>
      <c r="G21" s="43">
        <v>0.008522963</v>
      </c>
    </row>
    <row r="22" spans="1:7" ht="12">
      <c r="A22" s="20" t="s">
        <v>30</v>
      </c>
      <c r="B22" s="29">
        <v>-37.27112</v>
      </c>
      <c r="C22" s="13">
        <v>-47.04107</v>
      </c>
      <c r="D22" s="13">
        <v>17.82931</v>
      </c>
      <c r="E22" s="13">
        <v>33.57621</v>
      </c>
      <c r="F22" s="25">
        <v>33.08279</v>
      </c>
      <c r="G22" s="36">
        <v>0</v>
      </c>
    </row>
    <row r="23" spans="1:7" ht="12">
      <c r="A23" s="20" t="s">
        <v>31</v>
      </c>
      <c r="B23" s="29">
        <v>0.07723618</v>
      </c>
      <c r="C23" s="13">
        <v>-1.664767</v>
      </c>
      <c r="D23" s="13">
        <v>-0.5835586</v>
      </c>
      <c r="E23" s="13">
        <v>-2.054754</v>
      </c>
      <c r="F23" s="25">
        <v>3.037003</v>
      </c>
      <c r="G23" s="35">
        <v>-0.6193826</v>
      </c>
    </row>
    <row r="24" spans="1:7" ht="12">
      <c r="A24" s="20" t="s">
        <v>32</v>
      </c>
      <c r="B24" s="29">
        <v>0.7775399</v>
      </c>
      <c r="C24" s="13">
        <v>1.06974</v>
      </c>
      <c r="D24" s="13">
        <v>2.821745</v>
      </c>
      <c r="E24" s="13">
        <v>2.552741</v>
      </c>
      <c r="F24" s="25">
        <v>3.263326</v>
      </c>
      <c r="G24" s="35">
        <v>2.098547</v>
      </c>
    </row>
    <row r="25" spans="1:7" ht="12">
      <c r="A25" s="20" t="s">
        <v>33</v>
      </c>
      <c r="B25" s="29">
        <v>1.889371</v>
      </c>
      <c r="C25" s="13">
        <v>-0.2187194</v>
      </c>
      <c r="D25" s="13">
        <v>0.6000712</v>
      </c>
      <c r="E25" s="13">
        <v>-0.3282823</v>
      </c>
      <c r="F25" s="25">
        <v>-1.124831</v>
      </c>
      <c r="G25" s="35">
        <v>0.135979</v>
      </c>
    </row>
    <row r="26" spans="1:7" ht="12">
      <c r="A26" s="21" t="s">
        <v>34</v>
      </c>
      <c r="B26" s="31">
        <v>-0.3122006</v>
      </c>
      <c r="C26" s="15">
        <v>-0.3581212</v>
      </c>
      <c r="D26" s="15">
        <v>-0.2854684</v>
      </c>
      <c r="E26" s="15">
        <v>-0.09199477</v>
      </c>
      <c r="F26" s="27">
        <v>1.431555</v>
      </c>
      <c r="G26" s="37">
        <v>-0.03128476</v>
      </c>
    </row>
    <row r="27" spans="1:7" ht="12">
      <c r="A27" s="20" t="s">
        <v>35</v>
      </c>
      <c r="B27" s="29">
        <v>0.3086109</v>
      </c>
      <c r="C27" s="13">
        <v>0.06402042</v>
      </c>
      <c r="D27" s="13">
        <v>-0.08886155</v>
      </c>
      <c r="E27" s="13">
        <v>-0.2795808</v>
      </c>
      <c r="F27" s="25">
        <v>0.1776419</v>
      </c>
      <c r="G27" s="35">
        <v>-0.004928081</v>
      </c>
    </row>
    <row r="28" spans="1:7" ht="12">
      <c r="A28" s="20" t="s">
        <v>36</v>
      </c>
      <c r="B28" s="29">
        <v>0.4397629</v>
      </c>
      <c r="C28" s="13">
        <v>0.3436398</v>
      </c>
      <c r="D28" s="13">
        <v>0.382653</v>
      </c>
      <c r="E28" s="13">
        <v>0.602015</v>
      </c>
      <c r="F28" s="25">
        <v>0.4560672</v>
      </c>
      <c r="G28" s="35">
        <v>0.4441187</v>
      </c>
    </row>
    <row r="29" spans="1:7" ht="12">
      <c r="A29" s="20" t="s">
        <v>37</v>
      </c>
      <c r="B29" s="29">
        <v>0.1555665</v>
      </c>
      <c r="C29" s="13">
        <v>0.01685319</v>
      </c>
      <c r="D29" s="13">
        <v>0.01623799</v>
      </c>
      <c r="E29" s="13">
        <v>-0.0541426</v>
      </c>
      <c r="F29" s="25">
        <v>-0.04204965</v>
      </c>
      <c r="G29" s="35">
        <v>0.01182409</v>
      </c>
    </row>
    <row r="30" spans="1:7" ht="12">
      <c r="A30" s="21" t="s">
        <v>38</v>
      </c>
      <c r="B30" s="31">
        <v>-0.03224368</v>
      </c>
      <c r="C30" s="15">
        <v>-0.103003</v>
      </c>
      <c r="D30" s="15">
        <v>-0.02986445</v>
      </c>
      <c r="E30" s="15">
        <v>0.005915515</v>
      </c>
      <c r="F30" s="27">
        <v>0.3243766</v>
      </c>
      <c r="G30" s="37">
        <v>0.008057222</v>
      </c>
    </row>
    <row r="31" spans="1:7" ht="12">
      <c r="A31" s="20" t="s">
        <v>39</v>
      </c>
      <c r="B31" s="29">
        <v>0.03657048</v>
      </c>
      <c r="C31" s="13">
        <v>0.02229629</v>
      </c>
      <c r="D31" s="13">
        <v>-0.01952149</v>
      </c>
      <c r="E31" s="13">
        <v>-0.04453796</v>
      </c>
      <c r="F31" s="25">
        <v>0.0192468</v>
      </c>
      <c r="G31" s="35">
        <v>-0.002193474</v>
      </c>
    </row>
    <row r="32" spans="1:7" ht="12">
      <c r="A32" s="20" t="s">
        <v>40</v>
      </c>
      <c r="B32" s="29">
        <v>0.05505418</v>
      </c>
      <c r="C32" s="13">
        <v>0.0367443</v>
      </c>
      <c r="D32" s="13">
        <v>0.03360706</v>
      </c>
      <c r="E32" s="13">
        <v>0.06002441</v>
      </c>
      <c r="F32" s="25">
        <v>0.02967675</v>
      </c>
      <c r="G32" s="35">
        <v>0.04330057</v>
      </c>
    </row>
    <row r="33" spans="1:7" ht="12">
      <c r="A33" s="20" t="s">
        <v>41</v>
      </c>
      <c r="B33" s="29">
        <v>0.09441396</v>
      </c>
      <c r="C33" s="13">
        <v>0.08862017</v>
      </c>
      <c r="D33" s="13">
        <v>0.08841091</v>
      </c>
      <c r="E33" s="13">
        <v>0.07148527</v>
      </c>
      <c r="F33" s="25">
        <v>0.05114678</v>
      </c>
      <c r="G33" s="35">
        <v>0.08028397</v>
      </c>
    </row>
    <row r="34" spans="1:7" ht="12">
      <c r="A34" s="21" t="s">
        <v>42</v>
      </c>
      <c r="B34" s="31">
        <v>0.007717927</v>
      </c>
      <c r="C34" s="15">
        <v>0.007080299</v>
      </c>
      <c r="D34" s="15">
        <v>-0.00283503</v>
      </c>
      <c r="E34" s="15">
        <v>0.0005890512</v>
      </c>
      <c r="F34" s="27">
        <v>-0.02616889</v>
      </c>
      <c r="G34" s="37">
        <v>-0.001200049</v>
      </c>
    </row>
    <row r="35" spans="1:7" ht="12.75" thickBot="1">
      <c r="A35" s="22" t="s">
        <v>43</v>
      </c>
      <c r="B35" s="32">
        <v>0.005852336</v>
      </c>
      <c r="C35" s="16">
        <v>0.0005147333</v>
      </c>
      <c r="D35" s="16">
        <v>-0.001034751</v>
      </c>
      <c r="E35" s="16">
        <v>-0.0008808194</v>
      </c>
      <c r="F35" s="28">
        <v>0.001170985</v>
      </c>
      <c r="G35" s="38">
        <v>0.0006655597</v>
      </c>
    </row>
    <row r="36" spans="1:7" ht="12">
      <c r="A36" s="4" t="s">
        <v>44</v>
      </c>
      <c r="B36" s="3">
        <v>27.44141</v>
      </c>
      <c r="C36" s="3">
        <v>27.45056</v>
      </c>
      <c r="D36" s="3">
        <v>27.47192</v>
      </c>
      <c r="E36" s="3">
        <v>27.48108</v>
      </c>
      <c r="F36" s="3">
        <v>27.50244</v>
      </c>
      <c r="G36" s="3"/>
    </row>
    <row r="37" spans="1:6" ht="12">
      <c r="A37" s="4" t="s">
        <v>45</v>
      </c>
      <c r="B37" s="2">
        <v>-0.2319336</v>
      </c>
      <c r="C37" s="2">
        <v>-0.1703898</v>
      </c>
      <c r="D37" s="2">
        <v>-0.1515706</v>
      </c>
      <c r="E37" s="2">
        <v>-0.1408895</v>
      </c>
      <c r="F37" s="2">
        <v>-0.1235962</v>
      </c>
    </row>
    <row r="38" spans="1:7" ht="12">
      <c r="A38" s="4" t="s">
        <v>53</v>
      </c>
      <c r="B38" s="2">
        <v>-0.0001522627</v>
      </c>
      <c r="C38" s="2">
        <v>0.000169834</v>
      </c>
      <c r="D38" s="2">
        <v>-1.114702E-05</v>
      </c>
      <c r="E38" s="2">
        <v>4.043179E-05</v>
      </c>
      <c r="F38" s="2">
        <v>-0.0001946879</v>
      </c>
      <c r="G38" s="2">
        <v>0.0001405123</v>
      </c>
    </row>
    <row r="39" spans="1:7" ht="12.75" thickBot="1">
      <c r="A39" s="4" t="s">
        <v>54</v>
      </c>
      <c r="B39" s="2">
        <v>2.984726E-05</v>
      </c>
      <c r="C39" s="2">
        <v>0</v>
      </c>
      <c r="D39" s="2">
        <v>5.958887E-05</v>
      </c>
      <c r="E39" s="2">
        <v>-5.761925E-05</v>
      </c>
      <c r="F39" s="2">
        <v>-5.22232E-05</v>
      </c>
      <c r="G39" s="2">
        <v>0.0007653276</v>
      </c>
    </row>
    <row r="40" spans="2:7" ht="12.75" thickBot="1">
      <c r="B40" s="7" t="s">
        <v>46</v>
      </c>
      <c r="C40" s="18">
        <v>-0.00376</v>
      </c>
      <c r="D40" s="17" t="s">
        <v>47</v>
      </c>
      <c r="E40" s="18">
        <v>3.116121</v>
      </c>
      <c r="F40" s="17" t="s">
        <v>48</v>
      </c>
      <c r="G40" s="8">
        <v>55.106152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0.00376</v>
      </c>
      <c r="D4">
        <v>0.003759</v>
      </c>
      <c r="E4">
        <v>0.003761</v>
      </c>
      <c r="F4">
        <v>0.002084</v>
      </c>
      <c r="G4">
        <v>0.011716</v>
      </c>
    </row>
    <row r="5" spans="1:7" ht="12.75">
      <c r="A5" t="s">
        <v>13</v>
      </c>
      <c r="B5">
        <v>-1.863547</v>
      </c>
      <c r="C5">
        <v>-2.352036</v>
      </c>
      <c r="D5">
        <v>0.891465</v>
      </c>
      <c r="E5">
        <v>1.678804</v>
      </c>
      <c r="F5">
        <v>1.654133</v>
      </c>
      <c r="G5">
        <v>9.7361</v>
      </c>
    </row>
    <row r="6" spans="1:7" ht="12.75">
      <c r="A6" t="s">
        <v>14</v>
      </c>
      <c r="B6" s="49">
        <v>89.50085</v>
      </c>
      <c r="C6" s="49">
        <v>-99.92921</v>
      </c>
      <c r="D6" s="49">
        <v>6.619564</v>
      </c>
      <c r="E6" s="49">
        <v>-23.89721</v>
      </c>
      <c r="F6" s="49">
        <v>114.4207</v>
      </c>
      <c r="G6" s="49">
        <v>-0.0001257927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3.290678</v>
      </c>
      <c r="C8" s="49">
        <v>0.3442293</v>
      </c>
      <c r="D8" s="49">
        <v>-0.2254505</v>
      </c>
      <c r="E8" s="49">
        <v>0.5384789</v>
      </c>
      <c r="F8" s="49">
        <v>-5.202248</v>
      </c>
      <c r="G8" s="49">
        <v>-0.05967619</v>
      </c>
    </row>
    <row r="9" spans="1:7" ht="12.75">
      <c r="A9" t="s">
        <v>17</v>
      </c>
      <c r="B9" s="49">
        <v>0.1014157</v>
      </c>
      <c r="C9" s="49">
        <v>0.5729409</v>
      </c>
      <c r="D9" s="49">
        <v>-0.09152105</v>
      </c>
      <c r="E9" s="49">
        <v>0.5077197</v>
      </c>
      <c r="F9" s="49">
        <v>0.02082978</v>
      </c>
      <c r="G9" s="49">
        <v>0.2555588</v>
      </c>
    </row>
    <row r="10" spans="1:7" ht="12.75">
      <c r="A10" t="s">
        <v>18</v>
      </c>
      <c r="B10" s="49">
        <v>0.3376015</v>
      </c>
      <c r="C10" s="49">
        <v>-0.2165898</v>
      </c>
      <c r="D10" s="49">
        <v>0.3160667</v>
      </c>
      <c r="E10" s="49">
        <v>0.09345047</v>
      </c>
      <c r="F10" s="49">
        <v>0.2959257</v>
      </c>
      <c r="G10" s="49">
        <v>0.1347218</v>
      </c>
    </row>
    <row r="11" spans="1:7" ht="12.75">
      <c r="A11" t="s">
        <v>19</v>
      </c>
      <c r="B11" s="49">
        <v>2.087119</v>
      </c>
      <c r="C11" s="49">
        <v>1.034003</v>
      </c>
      <c r="D11" s="49">
        <v>1.809831</v>
      </c>
      <c r="E11" s="49">
        <v>0.5369384</v>
      </c>
      <c r="F11" s="49">
        <v>12.81119</v>
      </c>
      <c r="G11" s="49">
        <v>2.824243</v>
      </c>
    </row>
    <row r="12" spans="1:7" ht="12.75">
      <c r="A12" t="s">
        <v>20</v>
      </c>
      <c r="B12" s="49">
        <v>0.1338426</v>
      </c>
      <c r="C12" s="49">
        <v>-0.1053173</v>
      </c>
      <c r="D12" s="49">
        <v>-0.3040874</v>
      </c>
      <c r="E12" s="49">
        <v>-0.4124809</v>
      </c>
      <c r="F12" s="49">
        <v>-0.3474153</v>
      </c>
      <c r="G12" s="49">
        <v>-0.2247739</v>
      </c>
    </row>
    <row r="13" spans="1:7" ht="12.75">
      <c r="A13" t="s">
        <v>21</v>
      </c>
      <c r="B13" s="49">
        <v>0.03140914</v>
      </c>
      <c r="C13" s="49">
        <v>0.1927772</v>
      </c>
      <c r="D13" s="49">
        <v>0.008202233</v>
      </c>
      <c r="E13" s="49">
        <v>0.07407836</v>
      </c>
      <c r="F13" s="49">
        <v>0.01572052</v>
      </c>
      <c r="G13" s="49">
        <v>0.07285197</v>
      </c>
    </row>
    <row r="14" spans="1:7" ht="12.75">
      <c r="A14" t="s">
        <v>22</v>
      </c>
      <c r="B14" s="49">
        <v>0.09399899</v>
      </c>
      <c r="C14" s="49">
        <v>-0.01852754</v>
      </c>
      <c r="D14" s="49">
        <v>0.05954443</v>
      </c>
      <c r="E14" s="49">
        <v>0.02223397</v>
      </c>
      <c r="F14" s="49">
        <v>-0.1568371</v>
      </c>
      <c r="G14" s="49">
        <v>0.007896877</v>
      </c>
    </row>
    <row r="15" spans="1:7" ht="12.75">
      <c r="A15" t="s">
        <v>23</v>
      </c>
      <c r="B15" s="49">
        <v>-0.3360523</v>
      </c>
      <c r="C15" s="49">
        <v>-0.0389272</v>
      </c>
      <c r="D15" s="49">
        <v>0.01988705</v>
      </c>
      <c r="E15" s="49">
        <v>-0.06299741</v>
      </c>
      <c r="F15" s="49">
        <v>-0.3929629</v>
      </c>
      <c r="G15" s="49">
        <v>-0.1207743</v>
      </c>
    </row>
    <row r="16" spans="1:7" ht="12.75">
      <c r="A16" t="s">
        <v>24</v>
      </c>
      <c r="B16" s="49">
        <v>-0.03708517</v>
      </c>
      <c r="C16" s="49">
        <v>-0.01528103</v>
      </c>
      <c r="D16" s="49">
        <v>-0.02679097</v>
      </c>
      <c r="E16" s="49">
        <v>-0.01363178</v>
      </c>
      <c r="F16" s="49">
        <v>-0.0206541</v>
      </c>
      <c r="G16" s="49">
        <v>-0.02152402</v>
      </c>
    </row>
    <row r="17" spans="1:7" ht="12.75">
      <c r="A17" t="s">
        <v>25</v>
      </c>
      <c r="B17" s="49">
        <v>-0.02906132</v>
      </c>
      <c r="C17" s="49">
        <v>-0.04803763</v>
      </c>
      <c r="D17" s="49">
        <v>-0.01978573</v>
      </c>
      <c r="E17" s="49">
        <v>-0.02739948</v>
      </c>
      <c r="F17" s="49">
        <v>-0.02837736</v>
      </c>
      <c r="G17" s="49">
        <v>-0.03090345</v>
      </c>
    </row>
    <row r="18" spans="1:7" ht="12.75">
      <c r="A18" t="s">
        <v>26</v>
      </c>
      <c r="B18" s="49">
        <v>0.004918427</v>
      </c>
      <c r="C18" s="49">
        <v>0.05262758</v>
      </c>
      <c r="D18" s="49">
        <v>0.02681574</v>
      </c>
      <c r="E18" s="49">
        <v>0.0273682</v>
      </c>
      <c r="F18" s="49">
        <v>-0.03936263</v>
      </c>
      <c r="G18" s="49">
        <v>0.02116965</v>
      </c>
    </row>
    <row r="19" spans="1:7" ht="12.75">
      <c r="A19" t="s">
        <v>27</v>
      </c>
      <c r="B19" s="49">
        <v>-0.2173178</v>
      </c>
      <c r="C19" s="49">
        <v>-0.2062285</v>
      </c>
      <c r="D19" s="49">
        <v>-0.2245641</v>
      </c>
      <c r="E19" s="49">
        <v>-0.2029258</v>
      </c>
      <c r="F19" s="49">
        <v>-0.1632488</v>
      </c>
      <c r="G19" s="49">
        <v>-0.2057162</v>
      </c>
    </row>
    <row r="20" spans="1:7" ht="12.75">
      <c r="A20" t="s">
        <v>28</v>
      </c>
      <c r="B20" s="49">
        <v>-0.008169358</v>
      </c>
      <c r="C20" s="49">
        <v>-0.0001474029</v>
      </c>
      <c r="D20" s="49">
        <v>0.005357765</v>
      </c>
      <c r="E20" s="49">
        <v>0.00527586</v>
      </c>
      <c r="F20" s="49">
        <v>0.003977143</v>
      </c>
      <c r="G20" s="49">
        <v>0.001872297</v>
      </c>
    </row>
    <row r="21" spans="1:7" ht="12.75">
      <c r="A21" t="s">
        <v>29</v>
      </c>
      <c r="B21" s="49">
        <v>-17.89104</v>
      </c>
      <c r="C21" s="49">
        <v>-5.238028</v>
      </c>
      <c r="D21" s="49">
        <v>-35.04059</v>
      </c>
      <c r="E21" s="49">
        <v>33.81382</v>
      </c>
      <c r="F21" s="49">
        <v>31.0984</v>
      </c>
      <c r="G21" s="49">
        <v>0.008522963</v>
      </c>
    </row>
    <row r="22" spans="1:7" ht="12.75">
      <c r="A22" t="s">
        <v>30</v>
      </c>
      <c r="B22" s="49">
        <v>-37.27112</v>
      </c>
      <c r="C22" s="49">
        <v>-47.04107</v>
      </c>
      <c r="D22" s="49">
        <v>17.82931</v>
      </c>
      <c r="E22" s="49">
        <v>33.57621</v>
      </c>
      <c r="F22" s="49">
        <v>33.08279</v>
      </c>
      <c r="G22" s="49">
        <v>0</v>
      </c>
    </row>
    <row r="23" spans="1:7" ht="12.75">
      <c r="A23" t="s">
        <v>31</v>
      </c>
      <c r="B23" s="49">
        <v>0.07723618</v>
      </c>
      <c r="C23" s="49">
        <v>-1.664767</v>
      </c>
      <c r="D23" s="49">
        <v>-0.5835586</v>
      </c>
      <c r="E23" s="49">
        <v>-2.054754</v>
      </c>
      <c r="F23" s="49">
        <v>3.037003</v>
      </c>
      <c r="G23" s="49">
        <v>-0.6193826</v>
      </c>
    </row>
    <row r="24" spans="1:7" ht="12.75">
      <c r="A24" t="s">
        <v>32</v>
      </c>
      <c r="B24" s="49">
        <v>0.7775399</v>
      </c>
      <c r="C24" s="49">
        <v>1.06974</v>
      </c>
      <c r="D24" s="49">
        <v>2.821745</v>
      </c>
      <c r="E24" s="49">
        <v>2.552741</v>
      </c>
      <c r="F24" s="49">
        <v>3.263326</v>
      </c>
      <c r="G24" s="49">
        <v>2.098547</v>
      </c>
    </row>
    <row r="25" spans="1:7" ht="12.75">
      <c r="A25" t="s">
        <v>33</v>
      </c>
      <c r="B25" s="49">
        <v>1.889371</v>
      </c>
      <c r="C25" s="49">
        <v>-0.2187194</v>
      </c>
      <c r="D25" s="49">
        <v>0.6000712</v>
      </c>
      <c r="E25" s="49">
        <v>-0.3282823</v>
      </c>
      <c r="F25" s="49">
        <v>-1.124831</v>
      </c>
      <c r="G25" s="49">
        <v>0.135979</v>
      </c>
    </row>
    <row r="26" spans="1:7" ht="12.75">
      <c r="A26" t="s">
        <v>34</v>
      </c>
      <c r="B26" s="49">
        <v>-0.3122006</v>
      </c>
      <c r="C26" s="49">
        <v>-0.3581212</v>
      </c>
      <c r="D26" s="49">
        <v>-0.2854684</v>
      </c>
      <c r="E26" s="49">
        <v>-0.09199477</v>
      </c>
      <c r="F26" s="49">
        <v>1.431555</v>
      </c>
      <c r="G26" s="49">
        <v>-0.03128476</v>
      </c>
    </row>
    <row r="27" spans="1:7" ht="12.75">
      <c r="A27" t="s">
        <v>35</v>
      </c>
      <c r="B27" s="49">
        <v>0.3086109</v>
      </c>
      <c r="C27" s="49">
        <v>0.06402042</v>
      </c>
      <c r="D27" s="49">
        <v>-0.08886155</v>
      </c>
      <c r="E27" s="49">
        <v>-0.2795808</v>
      </c>
      <c r="F27" s="49">
        <v>0.1776419</v>
      </c>
      <c r="G27" s="49">
        <v>-0.004928081</v>
      </c>
    </row>
    <row r="28" spans="1:7" ht="12.75">
      <c r="A28" t="s">
        <v>36</v>
      </c>
      <c r="B28" s="49">
        <v>0.4397629</v>
      </c>
      <c r="C28" s="49">
        <v>0.3436398</v>
      </c>
      <c r="D28" s="49">
        <v>0.382653</v>
      </c>
      <c r="E28" s="49">
        <v>0.602015</v>
      </c>
      <c r="F28" s="49">
        <v>0.4560672</v>
      </c>
      <c r="G28" s="49">
        <v>0.4441187</v>
      </c>
    </row>
    <row r="29" spans="1:7" ht="12.75">
      <c r="A29" t="s">
        <v>37</v>
      </c>
      <c r="B29" s="49">
        <v>0.1555665</v>
      </c>
      <c r="C29" s="49">
        <v>0.01685319</v>
      </c>
      <c r="D29" s="49">
        <v>0.01623799</v>
      </c>
      <c r="E29" s="49">
        <v>-0.0541426</v>
      </c>
      <c r="F29" s="49">
        <v>-0.04204965</v>
      </c>
      <c r="G29" s="49">
        <v>0.01182409</v>
      </c>
    </row>
    <row r="30" spans="1:7" ht="12.75">
      <c r="A30" t="s">
        <v>38</v>
      </c>
      <c r="B30" s="49">
        <v>-0.03224368</v>
      </c>
      <c r="C30" s="49">
        <v>-0.103003</v>
      </c>
      <c r="D30" s="49">
        <v>-0.02986445</v>
      </c>
      <c r="E30" s="49">
        <v>0.005915515</v>
      </c>
      <c r="F30" s="49">
        <v>0.3243766</v>
      </c>
      <c r="G30" s="49">
        <v>0.008057222</v>
      </c>
    </row>
    <row r="31" spans="1:7" ht="12.75">
      <c r="A31" t="s">
        <v>39</v>
      </c>
      <c r="B31" s="49">
        <v>0.03657048</v>
      </c>
      <c r="C31" s="49">
        <v>0.02229629</v>
      </c>
      <c r="D31" s="49">
        <v>-0.01952149</v>
      </c>
      <c r="E31" s="49">
        <v>-0.04453796</v>
      </c>
      <c r="F31" s="49">
        <v>0.0192468</v>
      </c>
      <c r="G31" s="49">
        <v>-0.002193474</v>
      </c>
    </row>
    <row r="32" spans="1:7" ht="12.75">
      <c r="A32" t="s">
        <v>40</v>
      </c>
      <c r="B32" s="49">
        <v>0.05505418</v>
      </c>
      <c r="C32" s="49">
        <v>0.0367443</v>
      </c>
      <c r="D32" s="49">
        <v>0.03360706</v>
      </c>
      <c r="E32" s="49">
        <v>0.06002441</v>
      </c>
      <c r="F32" s="49">
        <v>0.02967675</v>
      </c>
      <c r="G32" s="49">
        <v>0.04330057</v>
      </c>
    </row>
    <row r="33" spans="1:7" ht="12.75">
      <c r="A33" t="s">
        <v>41</v>
      </c>
      <c r="B33" s="49">
        <v>0.09441396</v>
      </c>
      <c r="C33" s="49">
        <v>0.08862017</v>
      </c>
      <c r="D33" s="49">
        <v>0.08841091</v>
      </c>
      <c r="E33" s="49">
        <v>0.07148527</v>
      </c>
      <c r="F33" s="49">
        <v>0.05114678</v>
      </c>
      <c r="G33" s="49">
        <v>0.08028397</v>
      </c>
    </row>
    <row r="34" spans="1:7" ht="12.75">
      <c r="A34" t="s">
        <v>42</v>
      </c>
      <c r="B34" s="49">
        <v>0.007717927</v>
      </c>
      <c r="C34" s="49">
        <v>0.007080299</v>
      </c>
      <c r="D34" s="49">
        <v>-0.00283503</v>
      </c>
      <c r="E34" s="49">
        <v>0.0005890512</v>
      </c>
      <c r="F34" s="49">
        <v>-0.02616889</v>
      </c>
      <c r="G34" s="49">
        <v>-0.001200049</v>
      </c>
    </row>
    <row r="35" spans="1:7" ht="12.75">
      <c r="A35" t="s">
        <v>43</v>
      </c>
      <c r="B35" s="49">
        <v>0.005852336</v>
      </c>
      <c r="C35" s="49">
        <v>0.0005147333</v>
      </c>
      <c r="D35" s="49">
        <v>-0.001034751</v>
      </c>
      <c r="E35" s="49">
        <v>-0.0008808194</v>
      </c>
      <c r="F35" s="49">
        <v>0.001170985</v>
      </c>
      <c r="G35" s="49">
        <v>0.0006655597</v>
      </c>
    </row>
    <row r="36" spans="1:6" ht="12.75">
      <c r="A36" t="s">
        <v>44</v>
      </c>
      <c r="B36" s="49">
        <v>27.44141</v>
      </c>
      <c r="C36" s="49">
        <v>27.45056</v>
      </c>
      <c r="D36" s="49">
        <v>27.47192</v>
      </c>
      <c r="E36" s="49">
        <v>27.48108</v>
      </c>
      <c r="F36" s="49">
        <v>27.50244</v>
      </c>
    </row>
    <row r="37" spans="1:6" ht="12.75">
      <c r="A37" t="s">
        <v>45</v>
      </c>
      <c r="B37" s="49">
        <v>-0.2319336</v>
      </c>
      <c r="C37" s="49">
        <v>-0.1703898</v>
      </c>
      <c r="D37" s="49">
        <v>-0.1515706</v>
      </c>
      <c r="E37" s="49">
        <v>-0.1408895</v>
      </c>
      <c r="F37" s="49">
        <v>-0.1235962</v>
      </c>
    </row>
    <row r="38" spans="1:7" ht="12.75">
      <c r="A38" t="s">
        <v>55</v>
      </c>
      <c r="B38" s="49">
        <v>-0.0001522627</v>
      </c>
      <c r="C38" s="49">
        <v>0.000169834</v>
      </c>
      <c r="D38" s="49">
        <v>-1.114702E-05</v>
      </c>
      <c r="E38" s="49">
        <v>4.043179E-05</v>
      </c>
      <c r="F38" s="49">
        <v>-0.0001946879</v>
      </c>
      <c r="G38" s="49">
        <v>0.0001405123</v>
      </c>
    </row>
    <row r="39" spans="1:7" ht="12.75">
      <c r="A39" t="s">
        <v>56</v>
      </c>
      <c r="B39" s="49">
        <v>2.984726E-05</v>
      </c>
      <c r="C39" s="49">
        <v>0</v>
      </c>
      <c r="D39" s="49">
        <v>5.958887E-05</v>
      </c>
      <c r="E39" s="49">
        <v>-5.761925E-05</v>
      </c>
      <c r="F39" s="49">
        <v>-5.22232E-05</v>
      </c>
      <c r="G39" s="49">
        <v>0.0007653276</v>
      </c>
    </row>
    <row r="40" spans="2:7" ht="12.75">
      <c r="B40" t="s">
        <v>46</v>
      </c>
      <c r="C40">
        <v>-0.00376</v>
      </c>
      <c r="D40" t="s">
        <v>47</v>
      </c>
      <c r="E40">
        <v>3.116121</v>
      </c>
      <c r="F40" t="s">
        <v>48</v>
      </c>
      <c r="G40">
        <v>55.106152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-0.0001522626891103732</v>
      </c>
      <c r="C50">
        <f>-0.017/(C7*C7+C22*C22)*(C21*C22+C6*C7)</f>
        <v>0.00016983401039216022</v>
      </c>
      <c r="D50">
        <f>-0.017/(D7*D7+D22*D22)*(D21*D22+D6*D7)</f>
        <v>-1.1147015943299154E-05</v>
      </c>
      <c r="E50">
        <f>-0.017/(E7*E7+E22*E22)*(E21*E22+E6*E7)</f>
        <v>4.043179340076685E-05</v>
      </c>
      <c r="F50">
        <f>-0.017/(F7*F7+F22*F22)*(F21*F22+F6*F7)</f>
        <v>-0.0001946879589089717</v>
      </c>
      <c r="G50">
        <f>(B50*B$4+C50*C$4+D50*D$4+E50*E$4+F50*F$4)/SUM(B$4:F$4)</f>
        <v>-7.073493547077433E-08</v>
      </c>
    </row>
    <row r="51" spans="1:7" ht="12.75">
      <c r="A51" t="s">
        <v>59</v>
      </c>
      <c r="B51">
        <f>-0.017/(B7*B7+B22*B22)*(B21*B7-B6*B22)</f>
        <v>2.9847267904264457E-05</v>
      </c>
      <c r="C51">
        <f>-0.017/(C7*C7+C22*C22)*(C21*C7-C6*C22)</f>
        <v>9.703564957123833E-06</v>
      </c>
      <c r="D51">
        <f>-0.017/(D7*D7+D22*D22)*(D21*D7-D6*D22)</f>
        <v>5.9588877360282806E-05</v>
      </c>
      <c r="E51">
        <f>-0.017/(E7*E7+E22*E22)*(E21*E7-E6*E22)</f>
        <v>-5.761924863859008E-05</v>
      </c>
      <c r="F51">
        <f>-0.017/(F7*F7+F22*F22)*(F21*F7-F6*F22)</f>
        <v>-5.222319791398859E-05</v>
      </c>
      <c r="G51">
        <f>(B51*B$4+C51*C$4+D51*D$4+E51*E$4+F51*F$4)/SUM(B$4:F$4)</f>
        <v>1.5333340484106816E-07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9999.940782027032</v>
      </c>
      <c r="C62">
        <f>C7+(2/0.017)*(C8*C50-C23*C51)</f>
        <v>10000.00877835497</v>
      </c>
      <c r="D62">
        <f>D7+(2/0.017)*(D8*D50-D23*D51)</f>
        <v>10000.004386670844</v>
      </c>
      <c r="E62">
        <f>E7+(2/0.017)*(E8*E50-E23*E51)</f>
        <v>9999.988632739532</v>
      </c>
      <c r="F62">
        <f>F7+(2/0.017)*(F8*F50-F23*F51)</f>
        <v>10000.13781377101</v>
      </c>
    </row>
    <row r="63" spans="1:6" ht="12.75">
      <c r="A63" t="s">
        <v>67</v>
      </c>
      <c r="B63">
        <f>B8+(3/0.017)*(B9*B50-B24*B51)</f>
        <v>3.2838575407820767</v>
      </c>
      <c r="C63">
        <f>C8+(3/0.017)*(C9*C50-C24*C51)</f>
        <v>0.3595689280919047</v>
      </c>
      <c r="D63">
        <f>D8+(3/0.017)*(D9*D50-D24*D51)</f>
        <v>-0.25494304649591065</v>
      </c>
      <c r="E63">
        <f>E8+(3/0.017)*(E9*E50-E24*E51)</f>
        <v>0.5680580240714392</v>
      </c>
      <c r="F63">
        <f>F8+(3/0.017)*(F9*F50-F24*F51)</f>
        <v>-5.172889291964151</v>
      </c>
    </row>
    <row r="64" spans="1:6" ht="12.75">
      <c r="A64" t="s">
        <v>68</v>
      </c>
      <c r="B64">
        <f>B9+(4/0.017)*(B10*B50-B25*B51)</f>
        <v>0.0760517765540603</v>
      </c>
      <c r="C64">
        <f>C9+(4/0.017)*(C10*C50-C25*C51)</f>
        <v>0.5647851455438229</v>
      </c>
      <c r="D64">
        <f>D9+(4/0.017)*(D10*D50-D25*D51)</f>
        <v>-0.10076358404430205</v>
      </c>
      <c r="E64">
        <f>E9+(4/0.017)*(E10*E50-E25*E51)</f>
        <v>0.5041580507362109</v>
      </c>
      <c r="F64">
        <f>F9+(4/0.017)*(F10*F50-F25*F51)</f>
        <v>-0.006547971165764329</v>
      </c>
    </row>
    <row r="65" spans="1:6" ht="12.75">
      <c r="A65" t="s">
        <v>69</v>
      </c>
      <c r="B65">
        <f>B10+(5/0.017)*(B11*B50-B26*B51)</f>
        <v>0.24687443632785855</v>
      </c>
      <c r="C65">
        <f>C10+(5/0.017)*(C11*C50-C26*C51)</f>
        <v>-0.16391805630169176</v>
      </c>
      <c r="D65">
        <f>D10+(5/0.017)*(D11*D50-D26*D51)</f>
        <v>0.31513626660769384</v>
      </c>
      <c r="E65">
        <f>E10+(5/0.017)*(E11*E50-E26*E51)</f>
        <v>0.09827656203872305</v>
      </c>
      <c r="F65">
        <f>F10+(5/0.017)*(F11*F50-F26*F51)</f>
        <v>-0.415669609472138</v>
      </c>
    </row>
    <row r="66" spans="1:6" ht="12.75">
      <c r="A66" t="s">
        <v>70</v>
      </c>
      <c r="B66">
        <f>B11+(6/0.017)*(B12*B50-B27*B51)</f>
        <v>2.076675320092706</v>
      </c>
      <c r="C66">
        <f>C11+(6/0.017)*(C12*C50-C27*C51)</f>
        <v>1.0274708756258613</v>
      </c>
      <c r="D66">
        <f>D11+(6/0.017)*(D12*D50-D27*D51)</f>
        <v>1.8128962330944534</v>
      </c>
      <c r="E66">
        <f>E11+(6/0.017)*(E12*E50-E27*E51)</f>
        <v>0.5253666665316453</v>
      </c>
      <c r="F66">
        <f>F11+(6/0.017)*(F12*F50-F27*F51)</f>
        <v>12.838336330736093</v>
      </c>
    </row>
    <row r="67" spans="1:6" ht="12.75">
      <c r="A67" t="s">
        <v>71</v>
      </c>
      <c r="B67">
        <f>B12+(7/0.017)*(B13*B50-B28*B51)</f>
        <v>0.12646865126659393</v>
      </c>
      <c r="C67">
        <f>C12+(7/0.017)*(C13*C50-C28*C51)</f>
        <v>-0.0932091142900512</v>
      </c>
      <c r="D67">
        <f>D12+(7/0.017)*(D13*D50-D28*D51)</f>
        <v>-0.3135140501043507</v>
      </c>
      <c r="E67">
        <f>E12+(7/0.017)*(E13*E50-E28*E51)</f>
        <v>-0.3969644640933506</v>
      </c>
      <c r="F67">
        <f>F12+(7/0.017)*(F13*F50-F28*F51)</f>
        <v>-0.33886842694875074</v>
      </c>
    </row>
    <row r="68" spans="1:6" ht="12.75">
      <c r="A68" t="s">
        <v>72</v>
      </c>
      <c r="B68">
        <f>B13+(8/0.017)*(B14*B50-B29*B51)</f>
        <v>0.022488775767770433</v>
      </c>
      <c r="C68">
        <f>C13+(8/0.017)*(C14*C50-C29*C51)</f>
        <v>0.191219485908329</v>
      </c>
      <c r="D68">
        <f>D13+(8/0.017)*(D14*D50-D29*D51)</f>
        <v>0.007434540621067219</v>
      </c>
      <c r="E68">
        <f>E13+(8/0.017)*(E14*E50-E29*E51)</f>
        <v>0.07303332628243724</v>
      </c>
      <c r="F68">
        <f>F13+(8/0.017)*(F14*F50-F29*F51)</f>
        <v>0.029056203616959222</v>
      </c>
    </row>
    <row r="69" spans="1:6" ht="12.75">
      <c r="A69" t="s">
        <v>73</v>
      </c>
      <c r="B69">
        <f>B14+(9/0.017)*(B15*B50-B30*B51)</f>
        <v>0.12159754963024395</v>
      </c>
      <c r="C69">
        <f>C14+(9/0.017)*(C15*C50-C30*C51)</f>
        <v>-0.021498422099560686</v>
      </c>
      <c r="D69">
        <f>D14+(9/0.017)*(D15*D50-D30*D51)</f>
        <v>0.060369204709741414</v>
      </c>
      <c r="E69">
        <f>E14+(9/0.017)*(E15*E50-E30*E51)</f>
        <v>0.02106595490431542</v>
      </c>
      <c r="F69">
        <f>F14+(9/0.017)*(F15*F50-F30*F51)</f>
        <v>-0.10736614971907332</v>
      </c>
    </row>
    <row r="70" spans="1:6" ht="12.75">
      <c r="A70" t="s">
        <v>74</v>
      </c>
      <c r="B70">
        <f>B15+(10/0.017)*(B16*B50-B31*B51)</f>
        <v>-0.333372794825666</v>
      </c>
      <c r="C70">
        <f>C15+(10/0.017)*(C16*C50-C31*C51)</f>
        <v>-0.04058107770949458</v>
      </c>
      <c r="D70">
        <f>D15+(10/0.017)*(D16*D50-D31*D51)</f>
        <v>0.020746992966603785</v>
      </c>
      <c r="E70">
        <f>E15+(10/0.017)*(E16*E50-E31*E51)</f>
        <v>-0.06483117535514135</v>
      </c>
      <c r="F70">
        <f>F15+(10/0.017)*(F16*F50-F31*F51)</f>
        <v>-0.39000629175428664</v>
      </c>
    </row>
    <row r="71" spans="1:6" ht="12.75">
      <c r="A71" t="s">
        <v>75</v>
      </c>
      <c r="B71">
        <f>B16+(11/0.017)*(B17*B50-B32*B51)</f>
        <v>-0.035285221964796346</v>
      </c>
      <c r="C71">
        <f>C16+(11/0.017)*(C17*C50-C32*C51)</f>
        <v>-0.020790719094080982</v>
      </c>
      <c r="D71">
        <f>D16+(11/0.017)*(D17*D50-D32*D51)</f>
        <v>-0.027944064495248142</v>
      </c>
      <c r="E71">
        <f>E16+(11/0.017)*(E17*E50-E32*E51)</f>
        <v>-0.01211070563618891</v>
      </c>
      <c r="F71">
        <f>F16+(11/0.017)*(F17*F50-F32*F51)</f>
        <v>-0.016076453179440613</v>
      </c>
    </row>
    <row r="72" spans="1:6" ht="12.75">
      <c r="A72" t="s">
        <v>76</v>
      </c>
      <c r="B72">
        <f>B17+(12/0.017)*(B18*B50-B33*B51)</f>
        <v>-0.031579125891225114</v>
      </c>
      <c r="C72">
        <f>C17+(12/0.017)*(C18*C50-C33*C51)</f>
        <v>-0.04233549725233325</v>
      </c>
      <c r="D72">
        <f>D17+(12/0.017)*(D18*D50-D33*D51)</f>
        <v>-0.023715534015020495</v>
      </c>
      <c r="E72">
        <f>E17+(12/0.017)*(E18*E50-E33*E51)</f>
        <v>-0.02371091085580404</v>
      </c>
      <c r="F72">
        <f>F17+(12/0.017)*(F18*F50-F33*F51)</f>
        <v>-0.02108243399534662</v>
      </c>
    </row>
    <row r="73" spans="1:6" ht="12.75">
      <c r="A73" t="s">
        <v>77</v>
      </c>
      <c r="B73">
        <f>B18+(13/0.017)*(B19*B50-B34*B51)</f>
        <v>0.03004592327066495</v>
      </c>
      <c r="C73">
        <f>C18+(13/0.017)*(C19*C50-C34*C51)</f>
        <v>0.02579151378855967</v>
      </c>
      <c r="D73">
        <f>D18+(13/0.017)*(D19*D50-D34*D51)</f>
        <v>0.02885915330315762</v>
      </c>
      <c r="E73">
        <f>E18+(13/0.017)*(E19*E50-E34*E51)</f>
        <v>0.021120007450675778</v>
      </c>
      <c r="F73">
        <f>F18+(13/0.017)*(F19*F50-F34*F51)</f>
        <v>-0.01610337217171565</v>
      </c>
    </row>
    <row r="74" spans="1:6" ht="12.75">
      <c r="A74" t="s">
        <v>78</v>
      </c>
      <c r="B74">
        <f>B19+(14/0.017)*(B20*B50-B35*B51)</f>
        <v>-0.2164372723248832</v>
      </c>
      <c r="C74">
        <f>C19+(14/0.017)*(C20*C50-C35*C51)</f>
        <v>-0.20625322957831038</v>
      </c>
      <c r="D74">
        <f>D19+(14/0.017)*(D20*D50-D35*D51)</f>
        <v>-0.22456250518706658</v>
      </c>
      <c r="E74">
        <f>E19+(14/0.017)*(E20*E50-E35*E51)</f>
        <v>-0.20279192678745653</v>
      </c>
      <c r="F74">
        <f>F19+(14/0.017)*(F20*F50-F35*F51)</f>
        <v>-0.16383609940009983</v>
      </c>
    </row>
    <row r="75" spans="1:6" ht="12.75">
      <c r="A75" t="s">
        <v>79</v>
      </c>
      <c r="B75" s="49">
        <f>B20</f>
        <v>-0.008169358</v>
      </c>
      <c r="C75" s="49">
        <f>C20</f>
        <v>-0.0001474029</v>
      </c>
      <c r="D75" s="49">
        <f>D20</f>
        <v>0.005357765</v>
      </c>
      <c r="E75" s="49">
        <f>E20</f>
        <v>0.00527586</v>
      </c>
      <c r="F75" s="49">
        <f>F20</f>
        <v>0.003977143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-37.2609485224248</v>
      </c>
      <c r="C82">
        <f>C22+(2/0.017)*(C8*C51+C23*C50)</f>
        <v>-47.07393985936539</v>
      </c>
      <c r="D82">
        <f>D22+(2/0.017)*(D8*D51+D23*D50)</f>
        <v>17.828494775861497</v>
      </c>
      <c r="E82">
        <f>E22+(2/0.017)*(E8*E51+E23*E50)</f>
        <v>33.56278598366551</v>
      </c>
      <c r="F82">
        <f>F22+(2/0.017)*(F8*F51+F23*F50)</f>
        <v>33.04519118960368</v>
      </c>
    </row>
    <row r="83" spans="1:6" ht="12.75">
      <c r="A83" t="s">
        <v>82</v>
      </c>
      <c r="B83">
        <f>B23+(3/0.017)*(B9*B51+B24*B50)</f>
        <v>0.05687794450052727</v>
      </c>
      <c r="C83">
        <f>C23+(3/0.017)*(C9*C51+C24*C50)</f>
        <v>-1.631725034673532</v>
      </c>
      <c r="D83">
        <f>D23+(3/0.017)*(D9*D51+D24*D50)</f>
        <v>-0.5900717187871634</v>
      </c>
      <c r="E83">
        <f>E23+(3/0.017)*(E9*E51+E24*E50)</f>
        <v>-2.041702681926237</v>
      </c>
      <c r="F83">
        <f>F23+(3/0.017)*(F9*F51+F24*F50)</f>
        <v>2.924693927779172</v>
      </c>
    </row>
    <row r="84" spans="1:6" ht="12.75">
      <c r="A84" t="s">
        <v>83</v>
      </c>
      <c r="B84">
        <f>B24+(4/0.017)*(B10*B51+B25*B50)</f>
        <v>0.7122212584066415</v>
      </c>
      <c r="C84">
        <f>C24+(4/0.017)*(C10*C51+C25*C50)</f>
        <v>1.060505250342137</v>
      </c>
      <c r="D84">
        <f>D24+(4/0.017)*(D10*D51+D25*D50)</f>
        <v>2.8246026603742247</v>
      </c>
      <c r="E84">
        <f>E24+(4/0.017)*(E10*E51+E25*E50)</f>
        <v>2.5483509792948116</v>
      </c>
      <c r="F84">
        <f>F24+(4/0.017)*(F10*F51+F25*F50)</f>
        <v>3.311217027084377</v>
      </c>
    </row>
    <row r="85" spans="1:6" ht="12.75">
      <c r="A85" t="s">
        <v>84</v>
      </c>
      <c r="B85">
        <f>B25+(5/0.017)*(B11*B51+B26*B50)</f>
        <v>1.9216743243643977</v>
      </c>
      <c r="C85">
        <f>C25+(5/0.017)*(C11*C51+C26*C50)</f>
        <v>-0.23365694244885057</v>
      </c>
      <c r="D85">
        <f>D25+(5/0.017)*(D11*D51+D26*D50)</f>
        <v>0.6327264700905724</v>
      </c>
      <c r="E85">
        <f>E25+(5/0.017)*(E11*E51+E26*E50)</f>
        <v>-0.33847568256111704</v>
      </c>
      <c r="F85">
        <f>F25+(5/0.017)*(F11*F51+F26*F50)</f>
        <v>-1.4035803623234249</v>
      </c>
    </row>
    <row r="86" spans="1:6" ht="12.75">
      <c r="A86" t="s">
        <v>85</v>
      </c>
      <c r="B86">
        <f>B26+(6/0.017)*(B12*B51+B27*B50)</f>
        <v>-0.32737533750008324</v>
      </c>
      <c r="C86">
        <f>C26+(6/0.017)*(C12*C51+C27*C50)</f>
        <v>-0.35464441479508296</v>
      </c>
      <c r="D86">
        <f>D26+(6/0.017)*(D12*D51+D27*D50)</f>
        <v>-0.29151417141322744</v>
      </c>
      <c r="E86">
        <f>E26+(6/0.017)*(E12*E51+E27*E50)</f>
        <v>-0.08759610421481825</v>
      </c>
      <c r="F86">
        <f>F26+(6/0.017)*(F12*F51+F27*F50)</f>
        <v>1.4257520820150127</v>
      </c>
    </row>
    <row r="87" spans="1:6" ht="12.75">
      <c r="A87" t="s">
        <v>86</v>
      </c>
      <c r="B87">
        <f>B27+(7/0.017)*(B13*B51+B28*B50)</f>
        <v>0.28142536864933676</v>
      </c>
      <c r="C87">
        <f>C27+(7/0.017)*(C13*C51+C28*C50)</f>
        <v>0.08882197647809918</v>
      </c>
      <c r="D87">
        <f>D27+(7/0.017)*(D13*D51+D28*D50)</f>
        <v>-0.09041665239106098</v>
      </c>
      <c r="E87">
        <f>E27+(7/0.017)*(E13*E51+E28*E50)</f>
        <v>-0.271315773727995</v>
      </c>
      <c r="F87">
        <f>F27+(7/0.017)*(F13*F51+F28*F50)</f>
        <v>0.14074293665622328</v>
      </c>
    </row>
    <row r="88" spans="1:6" ht="12.75">
      <c r="A88" t="s">
        <v>87</v>
      </c>
      <c r="B88">
        <f>B28+(8/0.017)*(B14*B51+B29*B50)</f>
        <v>0.42993637737024537</v>
      </c>
      <c r="C88">
        <f>C28+(8/0.017)*(C14*C51+C29*C50)</f>
        <v>0.3449021348977484</v>
      </c>
      <c r="D88">
        <f>D28+(8/0.017)*(D14*D51+D29*D50)</f>
        <v>0.38423755557804273</v>
      </c>
      <c r="E88">
        <f>E28+(8/0.017)*(E14*E51+E29*E50)</f>
        <v>0.6003819707938667</v>
      </c>
      <c r="F88">
        <f>F28+(8/0.017)*(F14*F51+F29*F50)</f>
        <v>0.46377406844465535</v>
      </c>
    </row>
    <row r="89" spans="1:6" ht="12.75">
      <c r="A89" t="s">
        <v>88</v>
      </c>
      <c r="B89">
        <f>B29+(9/0.017)*(B15*B51+B30*B50)</f>
        <v>0.152855523385943</v>
      </c>
      <c r="C89">
        <f>C29+(9/0.017)*(C15*C51+C30*C50)</f>
        <v>0.007391995489646842</v>
      </c>
      <c r="D89">
        <f>D29+(9/0.017)*(D15*D51+D30*D50)</f>
        <v>0.017041608726715358</v>
      </c>
      <c r="E89">
        <f>E29+(9/0.017)*(E15*E51+E30*E50)</f>
        <v>-0.052094285600209</v>
      </c>
      <c r="F89">
        <f>F29+(9/0.017)*(F15*F51+F30*F50)</f>
        <v>-0.06461870587355845</v>
      </c>
    </row>
    <row r="90" spans="1:6" ht="12.75">
      <c r="A90" t="s">
        <v>89</v>
      </c>
      <c r="B90">
        <f>B30+(10/0.017)*(B16*B51+B31*B50)</f>
        <v>-0.036170274488895475</v>
      </c>
      <c r="C90">
        <f>C30+(10/0.017)*(C16*C51+C31*C50)</f>
        <v>-0.10086277183508832</v>
      </c>
      <c r="D90">
        <f>D30+(10/0.017)*(D16*D51+D31*D50)</f>
        <v>-0.03067553086201533</v>
      </c>
      <c r="E90">
        <f>E30+(10/0.017)*(E16*E51+E31*E50)</f>
        <v>0.005318281661173495</v>
      </c>
      <c r="F90">
        <f>F30+(10/0.017)*(F16*F51+F31*F50)</f>
        <v>0.3228068958497095</v>
      </c>
    </row>
    <row r="91" spans="1:6" ht="12.75">
      <c r="A91" t="s">
        <v>90</v>
      </c>
      <c r="B91">
        <f>B31+(11/0.017)*(B17*B51+B32*B50)</f>
        <v>0.030585122148833008</v>
      </c>
      <c r="C91">
        <f>C31+(11/0.017)*(C17*C51+C32*C50)</f>
        <v>0.026032598894975004</v>
      </c>
      <c r="D91">
        <f>D31+(11/0.017)*(D17*D51+D32*D50)</f>
        <v>-0.020526778623111287</v>
      </c>
      <c r="E91">
        <f>E31+(11/0.017)*(E17*E51+E32*E50)</f>
        <v>-0.041946080473945824</v>
      </c>
      <c r="F91">
        <f>F31+(11/0.017)*(F17*F51+F32*F50)</f>
        <v>0.01646719744900303</v>
      </c>
    </row>
    <row r="92" spans="1:6" ht="12.75">
      <c r="A92" t="s">
        <v>91</v>
      </c>
      <c r="B92">
        <f>B32+(12/0.017)*(B18*B51+B33*B50)</f>
        <v>0.04501023517824284</v>
      </c>
      <c r="C92">
        <f>C32+(12/0.017)*(C18*C51+C33*C50)</f>
        <v>0.047728813421506755</v>
      </c>
      <c r="D92">
        <f>D32+(12/0.017)*(D18*D51+D33*D50)</f>
        <v>0.03403934377801434</v>
      </c>
      <c r="E92">
        <f>E32+(12/0.017)*(E18*E51+E33*E50)</f>
        <v>0.06095147532746874</v>
      </c>
      <c r="F92">
        <f>F32+(12/0.017)*(F18*F51+F33*F50)</f>
        <v>0.024098853680427447</v>
      </c>
    </row>
    <row r="93" spans="1:6" ht="12.75">
      <c r="A93" t="s">
        <v>92</v>
      </c>
      <c r="B93">
        <f>B33+(13/0.017)*(B19*B51+B34*B50)</f>
        <v>0.08855516976985542</v>
      </c>
      <c r="C93">
        <f>C33+(13/0.017)*(C19*C51+C34*C50)</f>
        <v>0.08800941770978883</v>
      </c>
      <c r="D93">
        <f>D33+(13/0.017)*(D19*D51+D34*D50)</f>
        <v>0.07820214727249628</v>
      </c>
      <c r="E93">
        <f>E33+(13/0.017)*(E19*E51+E34*E50)</f>
        <v>0.08044475416373376</v>
      </c>
      <c r="F93">
        <f>F33+(13/0.017)*(F19*F51+F34*F50)</f>
        <v>0.061562182837897</v>
      </c>
    </row>
    <row r="94" spans="1:6" ht="12.75">
      <c r="A94" t="s">
        <v>93</v>
      </c>
      <c r="B94">
        <f>B34+(14/0.017)*(B20*B51+B35*B50)</f>
        <v>0.006783282525131173</v>
      </c>
      <c r="C94">
        <f>C34+(14/0.017)*(C20*C51+C35*C50)</f>
        <v>0.0071511133775346595</v>
      </c>
      <c r="D94">
        <f>D34+(14/0.017)*(D20*D51+D35*D50)</f>
        <v>-0.002562608457431539</v>
      </c>
      <c r="E94">
        <f>E34+(14/0.017)*(E20*E51+E35*E50)</f>
        <v>0.0003093771553075229</v>
      </c>
      <c r="F94">
        <f>F34+(14/0.017)*(F20*F51+F35*F50)</f>
        <v>-0.026527681839892917</v>
      </c>
    </row>
    <row r="95" spans="1:6" ht="12.75">
      <c r="A95" t="s">
        <v>94</v>
      </c>
      <c r="B95" s="49">
        <f>B35</f>
        <v>0.005852336</v>
      </c>
      <c r="C95" s="49">
        <f>C35</f>
        <v>0.0005147333</v>
      </c>
      <c r="D95" s="49">
        <f>D35</f>
        <v>-0.001034751</v>
      </c>
      <c r="E95" s="49">
        <f>E35</f>
        <v>-0.0008808194</v>
      </c>
      <c r="F95" s="49">
        <f>F35</f>
        <v>0.001170985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3.283876987235943</v>
      </c>
      <c r="C103">
        <f>C63*10000/C62</f>
        <v>0.3595686124498131</v>
      </c>
      <c r="D103">
        <f>D63*10000/D62</f>
        <v>-0.2549429346608368</v>
      </c>
      <c r="E103">
        <f>E63*10000/E62</f>
        <v>0.5680586697985253</v>
      </c>
      <c r="F103">
        <f>F63*10000/F62</f>
        <v>-5.172818003408571</v>
      </c>
      <c r="G103">
        <f>AVERAGE(C103:E103)</f>
        <v>0.2242281158625005</v>
      </c>
      <c r="H103">
        <f>STDEV(C103:E103)</f>
        <v>0.4278676170827215</v>
      </c>
      <c r="I103">
        <f>(B103*B4+C103*C4+D103*D4+E103*E4+F103*F4)/SUM(B4:F4)</f>
        <v>-0.05302576673174383</v>
      </c>
      <c r="K103">
        <f>(LN(H103)+LN(H123))/2-LN(K114*K115^3)</f>
        <v>-4.447948825884984</v>
      </c>
    </row>
    <row r="104" spans="1:11" ht="12.75">
      <c r="A104" t="s">
        <v>68</v>
      </c>
      <c r="B104">
        <f>B64*10000/B62</f>
        <v>0.07605222691993209</v>
      </c>
      <c r="C104">
        <f>C64*10000/C62</f>
        <v>0.5647846497558092</v>
      </c>
      <c r="D104">
        <f>D64*10000/D62</f>
        <v>-0.10076353984265381</v>
      </c>
      <c r="E104">
        <f>E64*10000/E62</f>
        <v>0.5041586238264503</v>
      </c>
      <c r="F104">
        <f>F64*10000/F62</f>
        <v>-0.006547880926948062</v>
      </c>
      <c r="G104">
        <f>AVERAGE(C104:E104)</f>
        <v>0.32272657791320186</v>
      </c>
      <c r="H104">
        <f>STDEV(C104:E104)</f>
        <v>0.36800378888354973</v>
      </c>
      <c r="I104">
        <f>(B104*B4+C104*C4+D104*D4+E104*E4+F104*F4)/SUM(B4:F4)</f>
        <v>0.24316391257116446</v>
      </c>
      <c r="K104">
        <f>(LN(H104)+LN(H124))/2-LN(K114*K115^4)</f>
        <v>-3.813314054884906</v>
      </c>
    </row>
    <row r="105" spans="1:11" ht="12.75">
      <c r="A105" t="s">
        <v>69</v>
      </c>
      <c r="B105">
        <f>B65*10000/B62</f>
        <v>0.2468758982768856</v>
      </c>
      <c r="C105">
        <f>C65*10000/C62</f>
        <v>-0.16391791240872966</v>
      </c>
      <c r="D105">
        <f>D65*10000/D62</f>
        <v>0.3151361283678472</v>
      </c>
      <c r="E105">
        <f>E65*10000/E62</f>
        <v>0.09827667375237789</v>
      </c>
      <c r="F105">
        <f>F65*10000/F62</f>
        <v>-0.41566388105144597</v>
      </c>
      <c r="G105">
        <f>AVERAGE(C105:E105)</f>
        <v>0.08316496323716514</v>
      </c>
      <c r="H105">
        <f>STDEV(C105:E105)</f>
        <v>0.23988427697978298</v>
      </c>
      <c r="I105">
        <f>(B105*B4+C105*C4+D105*D4+E105*E4+F105*F4)/SUM(B4:F4)</f>
        <v>0.04029569430716563</v>
      </c>
      <c r="K105">
        <f>(LN(H105)+LN(H125))/2-LN(K114*K115^5)</f>
        <v>-3.724296139217656</v>
      </c>
    </row>
    <row r="106" spans="1:11" ht="12.75">
      <c r="A106" t="s">
        <v>70</v>
      </c>
      <c r="B106">
        <f>B66*10000/B62</f>
        <v>2.0766876178158276</v>
      </c>
      <c r="C106">
        <f>C66*10000/C62</f>
        <v>1.0274699736762463</v>
      </c>
      <c r="D106">
        <f>D66*10000/D62</f>
        <v>1.8128954378368973</v>
      </c>
      <c r="E106">
        <f>E66*10000/E62</f>
        <v>0.5253672637302981</v>
      </c>
      <c r="F106">
        <f>F66*10000/F62</f>
        <v>12.838159403220073</v>
      </c>
      <c r="G106">
        <f>AVERAGE(C106:E106)</f>
        <v>1.121910891747814</v>
      </c>
      <c r="H106">
        <f>STDEV(C106:E106)</f>
        <v>0.6489387606193808</v>
      </c>
      <c r="I106">
        <f>(B106*B4+C106*C4+D106*D4+E106*E4+F106*F4)/SUM(B4:F4)</f>
        <v>2.8227026077390964</v>
      </c>
      <c r="K106">
        <f>(LN(H106)+LN(H126))/2-LN(K114*K115^6)</f>
        <v>-3.305406856208128</v>
      </c>
    </row>
    <row r="107" spans="1:11" ht="12.75">
      <c r="A107" t="s">
        <v>71</v>
      </c>
      <c r="B107">
        <f>B67*10000/B62</f>
        <v>0.12646940019274613</v>
      </c>
      <c r="C107">
        <f>C67*10000/C62</f>
        <v>-0.09320903246785385</v>
      </c>
      <c r="D107">
        <f>D67*10000/D62</f>
        <v>-0.31351391257611677</v>
      </c>
      <c r="E107">
        <f>E67*10000/E62</f>
        <v>-0.39696491533370953</v>
      </c>
      <c r="F107">
        <f>F67*10000/F62</f>
        <v>-0.33886375693953047</v>
      </c>
      <c r="G107">
        <f>AVERAGE(C107:E107)</f>
        <v>-0.26789595345922673</v>
      </c>
      <c r="H107">
        <f>STDEV(C107:E107)</f>
        <v>0.15693201629812997</v>
      </c>
      <c r="I107">
        <f>(B107*B4+C107*C4+D107*D4+E107*E4+F107*F4)/SUM(B4:F4)</f>
        <v>-0.2203226466365342</v>
      </c>
      <c r="K107">
        <f>(LN(H107)+LN(H127))/2-LN(K114*K115^7)</f>
        <v>-3.296476188260807</v>
      </c>
    </row>
    <row r="108" spans="1:9" ht="12.75">
      <c r="A108" t="s">
        <v>72</v>
      </c>
      <c r="B108">
        <f>B68*10000/B62</f>
        <v>0.022488908942530618</v>
      </c>
      <c r="C108">
        <f>C68*10000/C62</f>
        <v>0.1912193180492239</v>
      </c>
      <c r="D108">
        <f>D68*10000/D62</f>
        <v>0.007434537359780392</v>
      </c>
      <c r="E108">
        <f>E68*10000/E62</f>
        <v>0.07303340930141587</v>
      </c>
      <c r="F108">
        <f>F68*10000/F62</f>
        <v>0.029055803187978513</v>
      </c>
      <c r="G108">
        <f>AVERAGE(C108:E108)</f>
        <v>0.09056242157014005</v>
      </c>
      <c r="H108">
        <f>STDEV(C108:E108)</f>
        <v>0.09313786075814992</v>
      </c>
      <c r="I108">
        <f>(B108*B4+C108*C4+D108*D4+E108*E4+F108*F4)/SUM(B4:F4)</f>
        <v>0.07251580531470736</v>
      </c>
    </row>
    <row r="109" spans="1:9" ht="12.75">
      <c r="A109" t="s">
        <v>73</v>
      </c>
      <c r="B109">
        <f>B69*10000/B62</f>
        <v>0.12159826971054882</v>
      </c>
      <c r="C109">
        <f>C69*10000/C62</f>
        <v>-0.021498403227499203</v>
      </c>
      <c r="D109">
        <f>D69*10000/D62</f>
        <v>0.060369178227770014</v>
      </c>
      <c r="E109">
        <f>E69*10000/E62</f>
        <v>0.02106597885056228</v>
      </c>
      <c r="F109">
        <f>F69*10000/F62</f>
        <v>-0.10736467008606752</v>
      </c>
      <c r="G109">
        <f>AVERAGE(C109:E109)</f>
        <v>0.019978917950277696</v>
      </c>
      <c r="H109">
        <f>STDEV(C109:E109)</f>
        <v>0.04094461502303423</v>
      </c>
      <c r="I109">
        <f>(B109*B4+C109*C4+D109*D4+E109*E4+F109*F4)/SUM(B4:F4)</f>
        <v>0.01768990068908288</v>
      </c>
    </row>
    <row r="110" spans="1:11" ht="12.75">
      <c r="A110" t="s">
        <v>74</v>
      </c>
      <c r="B110">
        <f>B70*10000/B62</f>
        <v>-0.3333747690034719</v>
      </c>
      <c r="C110">
        <f>C70*10000/C62</f>
        <v>-0.04058104208601533</v>
      </c>
      <c r="D110">
        <f>D70*10000/D62</f>
        <v>0.02074698386558486</v>
      </c>
      <c r="E110">
        <f>E70*10000/E62</f>
        <v>-0.0648312490505108</v>
      </c>
      <c r="F110">
        <f>F70*10000/F62</f>
        <v>-0.3900009170045796</v>
      </c>
      <c r="G110">
        <f>AVERAGE(C110:E110)</f>
        <v>-0.028221769090313754</v>
      </c>
      <c r="H110">
        <f>STDEV(C110:E110)</f>
        <v>0.044107507399501596</v>
      </c>
      <c r="I110">
        <f>(B110*B4+C110*C4+D110*D4+E110*E4+F110*F4)/SUM(B4:F4)</f>
        <v>-0.12062314532495172</v>
      </c>
      <c r="K110">
        <f>EXP(AVERAGE(K103:K107))</f>
        <v>0.024294910065736586</v>
      </c>
    </row>
    <row r="111" spans="1:9" ht="12.75">
      <c r="A111" t="s">
        <v>75</v>
      </c>
      <c r="B111">
        <f>B71*10000/B62</f>
        <v>-0.03528543091796577</v>
      </c>
      <c r="C111">
        <f>C71*10000/C62</f>
        <v>-0.020790700843265775</v>
      </c>
      <c r="D111">
        <f>D71*10000/D62</f>
        <v>-0.027944052237112223</v>
      </c>
      <c r="E111">
        <f>E71*10000/E62</f>
        <v>-0.0121107194027591</v>
      </c>
      <c r="F111">
        <f>F71*10000/F62</f>
        <v>-0.0160762316268302</v>
      </c>
      <c r="G111">
        <f>AVERAGE(C111:E111)</f>
        <v>-0.020281824161045698</v>
      </c>
      <c r="H111">
        <f>STDEV(C111:E111)</f>
        <v>0.007928923241470532</v>
      </c>
      <c r="I111">
        <f>(B111*B4+C111*C4+D111*D4+E111*E4+F111*F4)/SUM(B4:F4)</f>
        <v>-0.021890110329536482</v>
      </c>
    </row>
    <row r="112" spans="1:9" ht="12.75">
      <c r="A112" t="s">
        <v>76</v>
      </c>
      <c r="B112">
        <f>B72*10000/B62</f>
        <v>-0.031579312897514866</v>
      </c>
      <c r="C112">
        <f>C72*10000/C62</f>
        <v>-0.0423354600887636</v>
      </c>
      <c r="D112">
        <f>D72*10000/D62</f>
        <v>-0.023715523611800897</v>
      </c>
      <c r="E112">
        <f>E72*10000/E62</f>
        <v>-0.023710937808644642</v>
      </c>
      <c r="F112">
        <f>F72*10000/F62</f>
        <v>-0.021082143454377575</v>
      </c>
      <c r="G112">
        <f>AVERAGE(C112:E112)</f>
        <v>-0.029920640503069713</v>
      </c>
      <c r="H112">
        <f>STDEV(C112:E112)</f>
        <v>0.010751549389106376</v>
      </c>
      <c r="I112">
        <f>(B112*B4+C112*C4+D112*D4+E112*E4+F112*F4)/SUM(B4:F4)</f>
        <v>-0.028981647106767136</v>
      </c>
    </row>
    <row r="113" spans="1:9" ht="12.75">
      <c r="A113" t="s">
        <v>77</v>
      </c>
      <c r="B113">
        <f>B73*10000/B62</f>
        <v>0.030046101197585804</v>
      </c>
      <c r="C113">
        <f>C73*10000/C62</f>
        <v>0.025791491147873224</v>
      </c>
      <c r="D113">
        <f>D73*10000/D62</f>
        <v>0.028859140643602538</v>
      </c>
      <c r="E113">
        <f>E73*10000/E62</f>
        <v>0.021120031458365645</v>
      </c>
      <c r="F113">
        <f>F73*10000/F62</f>
        <v>-0.016103150248129566</v>
      </c>
      <c r="G113">
        <f>AVERAGE(C113:E113)</f>
        <v>0.025256887749947138</v>
      </c>
      <c r="H113">
        <f>STDEV(C113:E113)</f>
        <v>0.003897153235383476</v>
      </c>
      <c r="I113">
        <f>(B113*B4+C113*C4+D113*D4+E113*E4+F113*F4)/SUM(B4:F4)</f>
        <v>0.02043235908215952</v>
      </c>
    </row>
    <row r="114" spans="1:11" ht="12.75">
      <c r="A114" t="s">
        <v>78</v>
      </c>
      <c r="B114">
        <f>B74*10000/B62</f>
        <v>-0.21643855403012738</v>
      </c>
      <c r="C114">
        <f>C74*10000/C62</f>
        <v>-0.20625304852206305</v>
      </c>
      <c r="D114">
        <f>D74*10000/D62</f>
        <v>-0.22456240667893038</v>
      </c>
      <c r="E114">
        <f>E74*10000/E62</f>
        <v>-0.20279215730658381</v>
      </c>
      <c r="F114">
        <f>F74*10000/F62</f>
        <v>-0.1638338415441476</v>
      </c>
      <c r="G114">
        <f>AVERAGE(C114:E114)</f>
        <v>-0.21120253750252574</v>
      </c>
      <c r="H114">
        <f>STDEV(C114:E114)</f>
        <v>0.011698676006683005</v>
      </c>
      <c r="I114">
        <f>(B114*B4+C114*C4+D114*D4+E114*E4+F114*F4)/SUM(B4:F4)</f>
        <v>-0.2056402784603949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-0.008169406377568604</v>
      </c>
      <c r="C115">
        <f>C75*10000/C62</f>
        <v>-0.00014740277060461558</v>
      </c>
      <c r="D115">
        <f>D75*10000/D62</f>
        <v>0.005357762649725879</v>
      </c>
      <c r="E115">
        <f>E75*10000/E62</f>
        <v>0.005275865997214298</v>
      </c>
      <c r="F115">
        <f>F75*10000/F62</f>
        <v>0.003977088190247885</v>
      </c>
      <c r="G115">
        <f>AVERAGE(C115:E115)</f>
        <v>0.003495408625445187</v>
      </c>
      <c r="H115">
        <f>STDEV(C115:E115)</f>
        <v>0.0031550329500364786</v>
      </c>
      <c r="I115">
        <f>(B115*B4+C115*C4+D115*D4+E115*E4+F115*F4)/SUM(B4:F4)</f>
        <v>0.0018723451595968226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-37.2611691755157</v>
      </c>
      <c r="C122">
        <f>C82*10000/C62</f>
        <v>-47.073898536226274</v>
      </c>
      <c r="D122">
        <f>D82*10000/D62</f>
        <v>17.828486955091105</v>
      </c>
      <c r="E122">
        <f>E82*10000/E62</f>
        <v>33.56282413540191</v>
      </c>
      <c r="F122">
        <f>F82*10000/F62</f>
        <v>33.04473578763858</v>
      </c>
      <c r="G122">
        <f>AVERAGE(C122:E122)</f>
        <v>1.4391375180889139</v>
      </c>
      <c r="H122">
        <f>STDEV(C122:E122)</f>
        <v>42.74375208181181</v>
      </c>
      <c r="I122">
        <f>(B122*B4+C122*C4+D122*D4+E122*E4+F122*F4)/SUM(B4:F4)</f>
        <v>0.05787202931365737</v>
      </c>
    </row>
    <row r="123" spans="1:9" ht="12.75">
      <c r="A123" t="s">
        <v>82</v>
      </c>
      <c r="B123">
        <f>B83*10000/B62</f>
        <v>0.05687828132217985</v>
      </c>
      <c r="C123">
        <f>C83*10000/C62</f>
        <v>-1.6317236022886326</v>
      </c>
      <c r="D123">
        <f>D83*10000/D62</f>
        <v>-0.5900714599422364</v>
      </c>
      <c r="E123">
        <f>E83*10000/E62</f>
        <v>-2.0417050027854935</v>
      </c>
      <c r="F123">
        <f>F83*10000/F62</f>
        <v>2.924653622024717</v>
      </c>
      <c r="G123">
        <f>AVERAGE(C123:E123)</f>
        <v>-1.4211666883387875</v>
      </c>
      <c r="H123">
        <f>STDEV(C123:E123)</f>
        <v>0.7483719971952311</v>
      </c>
      <c r="I123">
        <f>(B123*B4+C123*C4+D123*D4+E123*E4+F123*F4)/SUM(B4:F4)</f>
        <v>-0.6277962630515062</v>
      </c>
    </row>
    <row r="124" spans="1:9" ht="12.75">
      <c r="A124" t="s">
        <v>83</v>
      </c>
      <c r="B124">
        <f>B84*10000/B62</f>
        <v>0.7122254760615404</v>
      </c>
      <c r="C124">
        <f>C84*10000/C62</f>
        <v>1.0605043193938006</v>
      </c>
      <c r="D124">
        <f>D84*10000/D62</f>
        <v>2.8246014213145547</v>
      </c>
      <c r="E124">
        <f>E84*10000/E62</f>
        <v>2.548353876075039</v>
      </c>
      <c r="F124">
        <f>F84*10000/F62</f>
        <v>3.3111713945827423</v>
      </c>
      <c r="G124">
        <f>AVERAGE(C124:E124)</f>
        <v>2.144486538927798</v>
      </c>
      <c r="H124">
        <f>STDEV(C124:E124)</f>
        <v>0.9488631438527392</v>
      </c>
      <c r="I124">
        <f>(B124*B4+C124*C4+D124*D4+E124*E4+F124*F4)/SUM(B4:F4)</f>
        <v>2.0929110774302253</v>
      </c>
    </row>
    <row r="125" spans="1:9" ht="12.75">
      <c r="A125" t="s">
        <v>84</v>
      </c>
      <c r="B125">
        <f>B85*10000/B62</f>
        <v>1.9216857041976063</v>
      </c>
      <c r="C125">
        <f>C85*10000/C62</f>
        <v>-0.23365673733667244</v>
      </c>
      <c r="D125">
        <f>D85*10000/D62</f>
        <v>0.6327261925344183</v>
      </c>
      <c r="E125">
        <f>E85*10000/E62</f>
        <v>-0.338476067315679</v>
      </c>
      <c r="F125">
        <f>F85*10000/F62</f>
        <v>-1.4035610193197332</v>
      </c>
      <c r="G125">
        <f>AVERAGE(C125:E125)</f>
        <v>0.020197795960688953</v>
      </c>
      <c r="H125">
        <f>STDEV(C125:E125)</f>
        <v>0.5330478875684622</v>
      </c>
      <c r="I125">
        <f>(B125*B4+C125*C4+D125*D4+E125*E4+F125*F4)/SUM(B4:F4)</f>
        <v>0.10527703938818408</v>
      </c>
    </row>
    <row r="126" spans="1:9" ht="12.75">
      <c r="A126" t="s">
        <v>85</v>
      </c>
      <c r="B126">
        <f>B86*10000/B62</f>
        <v>-0.3273772761619523</v>
      </c>
      <c r="C126">
        <f>C86*10000/C62</f>
        <v>-0.35464410347590014</v>
      </c>
      <c r="D126">
        <f>D86*10000/D62</f>
        <v>-0.2915140435356119</v>
      </c>
      <c r="E126">
        <f>E86*10000/E62</f>
        <v>-0.08759620378770469</v>
      </c>
      <c r="F126">
        <f>F86*10000/F62</f>
        <v>1.4257324334587018</v>
      </c>
      <c r="G126">
        <f>AVERAGE(C126:E126)</f>
        <v>-0.24458478359973893</v>
      </c>
      <c r="H126">
        <f>STDEV(C126:E126)</f>
        <v>0.1395722456671299</v>
      </c>
      <c r="I126">
        <f>(B126*B4+C126*C4+D126*D4+E126*E4+F126*F4)/SUM(B4:F4)</f>
        <v>-0.03375311661311982</v>
      </c>
    </row>
    <row r="127" spans="1:9" ht="12.75">
      <c r="A127" t="s">
        <v>86</v>
      </c>
      <c r="B127">
        <f>B87*10000/B62</f>
        <v>0.28142703520319307</v>
      </c>
      <c r="C127">
        <f>C87*10000/C62</f>
        <v>0.08882189850708376</v>
      </c>
      <c r="D127">
        <f>D87*10000/D62</f>
        <v>-0.09041661272826909</v>
      </c>
      <c r="E127">
        <f>E87*10000/E62</f>
        <v>-0.27131608214005243</v>
      </c>
      <c r="F127">
        <f>F87*10000/F62</f>
        <v>0.14074099705146934</v>
      </c>
      <c r="G127">
        <f>AVERAGE(C127:E127)</f>
        <v>-0.09097026545374592</v>
      </c>
      <c r="H127">
        <f>STDEV(C127:E127)</f>
        <v>0.18006962868472456</v>
      </c>
      <c r="I127">
        <f>(B127*B4+C127*C4+D127*D4+E127*E4+F127*F4)/SUM(B4:F4)</f>
        <v>-0.006208151329569084</v>
      </c>
    </row>
    <row r="128" spans="1:9" ht="12.75">
      <c r="A128" t="s">
        <v>87</v>
      </c>
      <c r="B128">
        <f>B88*10000/B62</f>
        <v>0.42993892338139966</v>
      </c>
      <c r="C128">
        <f>C88*10000/C62</f>
        <v>0.3449018321306772</v>
      </c>
      <c r="D128">
        <f>D88*10000/D62</f>
        <v>0.38423738702574844</v>
      </c>
      <c r="E128">
        <f>E88*10000/E62</f>
        <v>0.6003826532644666</v>
      </c>
      <c r="F128">
        <f>F88*10000/F62</f>
        <v>0.46376767708741007</v>
      </c>
      <c r="G128">
        <f>AVERAGE(C128:E128)</f>
        <v>0.4431739574736307</v>
      </c>
      <c r="H128">
        <f>STDEV(C128:E128)</f>
        <v>0.13755999416224732</v>
      </c>
      <c r="I128">
        <f>(B128*B4+C128*C4+D128*D4+E128*E4+F128*F4)/SUM(B4:F4)</f>
        <v>0.444020237548702</v>
      </c>
    </row>
    <row r="129" spans="1:9" ht="12.75">
      <c r="A129" t="s">
        <v>88</v>
      </c>
      <c r="B129">
        <f>B89*10000/B62</f>
        <v>0.1528564285707285</v>
      </c>
      <c r="C129">
        <f>C89*10000/C62</f>
        <v>0.007391989000696504</v>
      </c>
      <c r="D129">
        <f>D89*10000/D62</f>
        <v>0.017041601251125825</v>
      </c>
      <c r="E129">
        <f>E89*10000/E62</f>
        <v>-0.05209434481720764</v>
      </c>
      <c r="F129">
        <f>F89*10000/F62</f>
        <v>-0.06461781535107765</v>
      </c>
      <c r="G129">
        <f>AVERAGE(C129:E129)</f>
        <v>-0.009220251521795104</v>
      </c>
      <c r="H129">
        <f>STDEV(C129:E129)</f>
        <v>0.03744221763028617</v>
      </c>
      <c r="I129">
        <f>(B129*B4+C129*C4+D129*D4+E129*E4+F129*F4)/SUM(B4:F4)</f>
        <v>0.0068304165557017075</v>
      </c>
    </row>
    <row r="130" spans="1:9" ht="12.75">
      <c r="A130" t="s">
        <v>89</v>
      </c>
      <c r="B130">
        <f>B90*10000/B62</f>
        <v>-0.03617048868319758</v>
      </c>
      <c r="C130">
        <f>C90*10000/C62</f>
        <v>-0.10086268329424461</v>
      </c>
      <c r="D130">
        <f>D90*10000/D62</f>
        <v>-0.030675517405675548</v>
      </c>
      <c r="E130">
        <f>E90*10000/E62</f>
        <v>0.005318287706609655</v>
      </c>
      <c r="F130">
        <f>F90*10000/F62</f>
        <v>0.32280244718745565</v>
      </c>
      <c r="G130">
        <f>AVERAGE(C130:E130)</f>
        <v>-0.042073304331103505</v>
      </c>
      <c r="H130">
        <f>STDEV(C130:E130)</f>
        <v>0.05400029454335555</v>
      </c>
      <c r="I130">
        <f>(B130*B4+C130*C4+D130*D4+E130*E4+F130*F4)/SUM(B4:F4)</f>
        <v>0.007451620357456218</v>
      </c>
    </row>
    <row r="131" spans="1:9" ht="12.75">
      <c r="A131" t="s">
        <v>90</v>
      </c>
      <c r="B131">
        <f>B91*10000/B62</f>
        <v>0.030585303268799227</v>
      </c>
      <c r="C131">
        <f>C91*10000/C62</f>
        <v>0.02603257604265568</v>
      </c>
      <c r="D131">
        <f>D91*10000/D62</f>
        <v>-0.020526769618693107</v>
      </c>
      <c r="E131">
        <f>E91*10000/E62</f>
        <v>-0.04194612815520226</v>
      </c>
      <c r="F131">
        <f>F91*10000/F62</f>
        <v>0.0164669705114727</v>
      </c>
      <c r="G131">
        <f>AVERAGE(C131:E131)</f>
        <v>-0.01214677391041323</v>
      </c>
      <c r="H131">
        <f>STDEV(C131:E131)</f>
        <v>0.034755493122067174</v>
      </c>
      <c r="I131">
        <f>(B131*B4+C131*C4+D131*D4+E131*E4+F131*F4)/SUM(B4:F4)</f>
        <v>-0.0021503505590503343</v>
      </c>
    </row>
    <row r="132" spans="1:9" ht="12.75">
      <c r="A132" t="s">
        <v>91</v>
      </c>
      <c r="B132">
        <f>B92*10000/B62</f>
        <v>0.04501050172131026</v>
      </c>
      <c r="C132">
        <f>C92*10000/C62</f>
        <v>0.04772877152349688</v>
      </c>
      <c r="D132">
        <f>D92*10000/D62</f>
        <v>0.034039328846081206</v>
      </c>
      <c r="E132">
        <f>E92*10000/E62</f>
        <v>0.060951544612677086</v>
      </c>
      <c r="F132">
        <f>F92*10000/F62</f>
        <v>0.024098521569614118</v>
      </c>
      <c r="G132">
        <f>AVERAGE(C132:E132)</f>
        <v>0.04757321499408506</v>
      </c>
      <c r="H132">
        <f>STDEV(C132:E132)</f>
        <v>0.013456782220959597</v>
      </c>
      <c r="I132">
        <f>(B132*B4+C132*C4+D132*D4+E132*E4+F132*F4)/SUM(B4:F4)</f>
        <v>0.04407308180941392</v>
      </c>
    </row>
    <row r="133" spans="1:9" ht="12.75">
      <c r="A133" t="s">
        <v>92</v>
      </c>
      <c r="B133">
        <f>B93*10000/B62</f>
        <v>0.08855569417872583</v>
      </c>
      <c r="C133">
        <f>C93*10000/C62</f>
        <v>0.08800934045206571</v>
      </c>
      <c r="D133">
        <f>D93*10000/D62</f>
        <v>0.0782021129678034</v>
      </c>
      <c r="E133">
        <f>E93*10000/E62</f>
        <v>0.08044484560748508</v>
      </c>
      <c r="F133">
        <f>F93*10000/F62</f>
        <v>0.06156133443793227</v>
      </c>
      <c r="G133">
        <f>AVERAGE(C133:E133)</f>
        <v>0.08221876634245139</v>
      </c>
      <c r="H133">
        <f>STDEV(C133:E133)</f>
        <v>0.0051386305386237115</v>
      </c>
      <c r="I133">
        <f>(B133*B4+C133*C4+D133*D4+E133*E4+F133*F4)/SUM(B4:F4)</f>
        <v>0.08038015981106394</v>
      </c>
    </row>
    <row r="134" spans="1:9" ht="12.75">
      <c r="A134" t="s">
        <v>93</v>
      </c>
      <c r="B134">
        <f>B94*10000/B62</f>
        <v>0.00678332269459317</v>
      </c>
      <c r="C134">
        <f>C94*10000/C62</f>
        <v>0.007151107100039004</v>
      </c>
      <c r="D134">
        <f>D94*10000/D62</f>
        <v>-0.0025626073333000514</v>
      </c>
      <c r="E134">
        <f>E94*10000/E62</f>
        <v>0.0003093775069849934</v>
      </c>
      <c r="F134">
        <f>F94*10000/F62</f>
        <v>-0.0265273162569441</v>
      </c>
      <c r="G134">
        <f>AVERAGE(C134:E134)</f>
        <v>0.0016326257579079822</v>
      </c>
      <c r="H134">
        <f>STDEV(C134:E134)</f>
        <v>0.004990220583630841</v>
      </c>
      <c r="I134">
        <f>(B134*B4+C134*C4+D134*D4+E134*E4+F134*F4)/SUM(B4:F4)</f>
        <v>-0.0013782467521536495</v>
      </c>
    </row>
    <row r="135" spans="1:9" ht="12.75">
      <c r="A135" t="s">
        <v>94</v>
      </c>
      <c r="B135">
        <f>B95*10000/B62</f>
        <v>0.005852370656552734</v>
      </c>
      <c r="C135">
        <f>C95*10000/C62</f>
        <v>0.0005147328481492344</v>
      </c>
      <c r="D135">
        <f>D95*10000/D62</f>
        <v>-0.0010347505460889948</v>
      </c>
      <c r="E135">
        <f>E95*10000/E62</f>
        <v>-0.0008808204012514927</v>
      </c>
      <c r="F135">
        <f>F95*10000/F62</f>
        <v>0.0011709688624365333</v>
      </c>
      <c r="G135">
        <f>AVERAGE(C135:E135)</f>
        <v>-0.000466946033063751</v>
      </c>
      <c r="H135">
        <f>STDEV(C135:E135)</f>
        <v>0.0008536355731441303</v>
      </c>
      <c r="I135">
        <f>(B135*B4+C135*C4+D135*D4+E135*E4+F135*F4)/SUM(B4:F4)</f>
        <v>0.000665620805831582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2005-06-20T11:48:14Z</cp:lastPrinted>
  <dcterms:created xsi:type="dcterms:W3CDTF">2005-06-20T11:48:14Z</dcterms:created>
  <dcterms:modified xsi:type="dcterms:W3CDTF">2005-06-24T10:06:17Z</dcterms:modified>
  <cp:category/>
  <cp:version/>
  <cp:contentType/>
  <cp:contentStatus/>
</cp:coreProperties>
</file>