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<sst xmlns="http://schemas.openxmlformats.org/spreadsheetml/2006/main" count="204" uniqueCount="99">
  <si>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Mon 27/06/2005       14:03:09</t>
  </si>
  <si>
    <t>LISSNER</t>
  </si>
  <si>
    <t>HCMQAP596_x001B_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</si>
  <si>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</si>
  <si>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</si>
  <si>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</si>
  <si>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</si>
  <si>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</si>
  <si>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</si>
  <si>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</si>
  <si>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</si>
  <si>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</si>
  <si>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</si>
  <si>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</si>
  <si>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</si>
  <si>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</si>
  <si>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</si>
  <si>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</si>
  <si>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</si>
  <si>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</si>
  <si>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</si>
  <si>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</si>
  <si>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</si>
  <si>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</si>
  <si>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</si>
  <si>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</si>
  <si>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</si>
  <si>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</si>
  <si>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</si>
  <si>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</si>
  <si>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</si>
  <si>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</si>
  <si>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</si>
  <si>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</si>
  <si>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</si>
  <si>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</si>
  <si>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</si>
  <si>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</si>
  <si>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</si>
  <si>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</si>
  <si>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</si>
  <si>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</si>
  <si>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</si>
  <si>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</si>
  <si>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</si>
  <si>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</si>
  <si>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</si>
  <si>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</si>
  <si>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</si>
  <si>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</si>
  <si>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</si>
  <si>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</si>
  <si>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</si>
  <si>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</si>
  <si>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</si>
  <si>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</si>
  <si>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</si>
  <si>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</si>
  <si>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</si>
  <si>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</si>
  <si>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</si>
  <si>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</si>
  <si>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</si>
  <si>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</si>
  <si>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</si>
  <si>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</si>
  <si>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</si>
  <si>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</si>
  <si>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</si>
  <si>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</si>
  <si>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</si>
  <si>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</si>
  <si>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</si>
  <si>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</si>
  <si>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</si>
  <si>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</si>
  <si>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</si>
  <si>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</si>
  <si>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</si>
  <si>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</si>
  <si>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</si>
  <si>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</si>
  <si>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</si>
  <si>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</si>
  <si>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</si>
  <si>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</si>
  <si>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</si>
  <si>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</si>
  <si>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</si>
  <si>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</si>
  <si>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</si>
  <si>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</si>
  <si>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</si>
  <si>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</si>
  <si>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</si>
  <si>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</si>
  <si>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</si>
  <si>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</si>
  <si>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HCMQAP596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</si>
</sst>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1.162606</c:v>
                </c:pt>
                <c:pt idx="1">
                  <c:v>-2.472666</c:v>
                </c:pt>
                <c:pt idx="2">
                  <c:v>-3.160768</c:v>
                </c:pt>
                <c:pt idx="3">
                  <c:v>-1.079315</c:v>
                </c:pt>
                <c:pt idx="4">
                  <c:v>-0.5983213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7.364418</c:v>
                </c:pt>
                <c:pt idx="1">
                  <c:v>3.098565</c:v>
                </c:pt>
                <c:pt idx="2">
                  <c:v>5.664135</c:v>
                </c:pt>
                <c:pt idx="3">
                  <c:v>2.894496</c:v>
                </c:pt>
                <c:pt idx="4">
                  <c:v>13.79909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4.705504</c:v>
                </c:pt>
                <c:pt idx="1">
                  <c:v>2.269568</c:v>
                </c:pt>
                <c:pt idx="2">
                  <c:v>3.664817</c:v>
                </c:pt>
                <c:pt idx="3">
                  <c:v>2.771261</c:v>
                </c:pt>
                <c:pt idx="4">
                  <c:v>15.06839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0.0552129</c:v>
                </c:pt>
                <c:pt idx="1">
                  <c:v>0.2924808</c:v>
                </c:pt>
                <c:pt idx="2">
                  <c:v>0.7005207</c:v>
                </c:pt>
                <c:pt idx="3">
                  <c:v>0.3632468</c:v>
                </c:pt>
                <c:pt idx="4">
                  <c:v>1.308559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1.007906</c:v>
                </c:pt>
                <c:pt idx="1">
                  <c:v>0.1115173</c:v>
                </c:pt>
                <c:pt idx="2">
                  <c:v>0.5753828</c:v>
                </c:pt>
                <c:pt idx="3">
                  <c:v>0.7568433</c:v>
                </c:pt>
                <c:pt idx="4">
                  <c:v>-1.595423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3.354927</c:v>
                </c:pt>
                <c:pt idx="1">
                  <c:v>5.880051</c:v>
                </c:pt>
                <c:pt idx="2">
                  <c:v>7.095393</c:v>
                </c:pt>
                <c:pt idx="3">
                  <c:v>4.158163</c:v>
                </c:pt>
                <c:pt idx="4">
                  <c:v>4.493809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1.306647</c:v>
                </c:pt>
                <c:pt idx="1">
                  <c:v>0.444683</c:v>
                </c:pt>
                <c:pt idx="2">
                  <c:v>1.232553</c:v>
                </c:pt>
                <c:pt idx="3">
                  <c:v>0.3977209</c:v>
                </c:pt>
                <c:pt idx="4">
                  <c:v>0.801997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1.341101</c:v>
                </c:pt>
                <c:pt idx="1">
                  <c:v>0.8710634</c:v>
                </c:pt>
                <c:pt idx="2">
                  <c:v>1.392342</c:v>
                </c:pt>
                <c:pt idx="3">
                  <c:v>0.7665538</c:v>
                </c:pt>
                <c:pt idx="4">
                  <c:v>-0.3064534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-0.002248</v>
      </c>
      <c r="C4" s="12">
        <v>-0.00375</v>
      </c>
      <c r="D4" s="12">
        <v>-0.003747</v>
      </c>
      <c r="E4" s="12">
        <v>-0.003747</v>
      </c>
      <c r="F4" s="24">
        <v>-0.002077</v>
      </c>
      <c r="G4" s="34">
        <v>-0.011675</v>
      </c>
    </row>
    <row r="5" spans="1:7" ht="12.75" thickBot="1">
      <c r="A5" s="44" t="s">
        <v>13</v>
      </c>
      <c r="B5" s="45">
        <v>-5.599945</v>
      </c>
      <c r="C5" s="46">
        <v>-2.778539</v>
      </c>
      <c r="D5" s="46">
        <v>2.695427</v>
      </c>
      <c r="E5" s="46">
        <v>2.666105</v>
      </c>
      <c r="F5" s="47">
        <v>1.43822</v>
      </c>
      <c r="G5" s="48">
        <v>0.810183</v>
      </c>
    </row>
    <row r="6" spans="1:7" ht="12.75" thickTop="1">
      <c r="A6" s="6" t="s">
        <v>14</v>
      </c>
      <c r="B6" s="39">
        <v>149.537</v>
      </c>
      <c r="C6" s="40">
        <v>-107.6638</v>
      </c>
      <c r="D6" s="40">
        <v>-59.92957</v>
      </c>
      <c r="E6" s="40">
        <v>-13.80011</v>
      </c>
      <c r="F6" s="41">
        <v>165.4996</v>
      </c>
      <c r="G6" s="42">
        <v>-0.003528548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1.162606</v>
      </c>
      <c r="C8" s="13">
        <v>-2.472666</v>
      </c>
      <c r="D8" s="13">
        <v>-3.160768</v>
      </c>
      <c r="E8" s="13">
        <v>-1.079315</v>
      </c>
      <c r="F8" s="25">
        <v>-0.5983213</v>
      </c>
      <c r="G8" s="35">
        <v>-1.527879</v>
      </c>
    </row>
    <row r="9" spans="1:7" ht="12">
      <c r="A9" s="20" t="s">
        <v>17</v>
      </c>
      <c r="B9" s="29">
        <v>1.007906</v>
      </c>
      <c r="C9" s="13">
        <v>0.1115173</v>
      </c>
      <c r="D9" s="13">
        <v>0.5753828</v>
      </c>
      <c r="E9" s="13">
        <v>0.7568433</v>
      </c>
      <c r="F9" s="25">
        <v>-1.595423</v>
      </c>
      <c r="G9" s="35">
        <v>0.2802644</v>
      </c>
    </row>
    <row r="10" spans="1:7" ht="12">
      <c r="A10" s="20" t="s">
        <v>18</v>
      </c>
      <c r="B10" s="29">
        <v>1.306647</v>
      </c>
      <c r="C10" s="13">
        <v>0.444683</v>
      </c>
      <c r="D10" s="13">
        <v>1.232553</v>
      </c>
      <c r="E10" s="13">
        <v>0.3977209</v>
      </c>
      <c r="F10" s="25">
        <v>0.801997</v>
      </c>
      <c r="G10" s="35">
        <v>0.7951515</v>
      </c>
    </row>
    <row r="11" spans="1:7" ht="12">
      <c r="A11" s="21" t="s">
        <v>19</v>
      </c>
      <c r="B11" s="31">
        <v>4.705504</v>
      </c>
      <c r="C11" s="15">
        <v>2.269568</v>
      </c>
      <c r="D11" s="15">
        <v>3.664817</v>
      </c>
      <c r="E11" s="15">
        <v>2.771261</v>
      </c>
      <c r="F11" s="27">
        <v>15.06839</v>
      </c>
      <c r="G11" s="37">
        <v>4.785366</v>
      </c>
    </row>
    <row r="12" spans="1:7" ht="12">
      <c r="A12" s="20" t="s">
        <v>20</v>
      </c>
      <c r="B12" s="29">
        <v>0.4164074</v>
      </c>
      <c r="C12" s="13">
        <v>0.4193533</v>
      </c>
      <c r="D12" s="13">
        <v>0.48168</v>
      </c>
      <c r="E12" s="13">
        <v>0.517163</v>
      </c>
      <c r="F12" s="25">
        <v>0.0326612</v>
      </c>
      <c r="G12" s="49">
        <v>0.4058745</v>
      </c>
    </row>
    <row r="13" spans="1:7" ht="12">
      <c r="A13" s="20" t="s">
        <v>21</v>
      </c>
      <c r="B13" s="29">
        <v>0.1363022</v>
      </c>
      <c r="C13" s="13">
        <v>0.04053371</v>
      </c>
      <c r="D13" s="13">
        <v>-0.01142569</v>
      </c>
      <c r="E13" s="13">
        <v>0.03624225</v>
      </c>
      <c r="F13" s="25">
        <v>-0.4224807</v>
      </c>
      <c r="G13" s="35">
        <v>-0.02094524</v>
      </c>
    </row>
    <row r="14" spans="1:7" ht="12">
      <c r="A14" s="20" t="s">
        <v>22</v>
      </c>
      <c r="B14" s="29">
        <v>-0.1730806</v>
      </c>
      <c r="C14" s="13">
        <v>0.03006754</v>
      </c>
      <c r="D14" s="13">
        <v>-0.1596127</v>
      </c>
      <c r="E14" s="13">
        <v>-0.1731007</v>
      </c>
      <c r="F14" s="25">
        <v>-0.08642534</v>
      </c>
      <c r="G14" s="35">
        <v>-0.1093562</v>
      </c>
    </row>
    <row r="15" spans="1:7" ht="12">
      <c r="A15" s="21" t="s">
        <v>23</v>
      </c>
      <c r="B15" s="31">
        <v>-0.3333928</v>
      </c>
      <c r="C15" s="15">
        <v>-0.127222</v>
      </c>
      <c r="D15" s="15">
        <v>-0.0442695</v>
      </c>
      <c r="E15" s="15">
        <v>-0.05281044</v>
      </c>
      <c r="F15" s="27">
        <v>-0.38281</v>
      </c>
      <c r="G15" s="37">
        <v>-0.1532129</v>
      </c>
    </row>
    <row r="16" spans="1:7" ht="12">
      <c r="A16" s="20" t="s">
        <v>24</v>
      </c>
      <c r="B16" s="29">
        <v>-0.04740775</v>
      </c>
      <c r="C16" s="13">
        <v>-0.0693766</v>
      </c>
      <c r="D16" s="13">
        <v>0.02379698</v>
      </c>
      <c r="E16" s="13">
        <v>0.03810944</v>
      </c>
      <c r="F16" s="25">
        <v>-0.06682046</v>
      </c>
      <c r="G16" s="35">
        <v>-0.0175699</v>
      </c>
    </row>
    <row r="17" spans="1:7" ht="12">
      <c r="A17" s="20" t="s">
        <v>25</v>
      </c>
      <c r="B17" s="29">
        <v>-0.02016521</v>
      </c>
      <c r="C17" s="13">
        <v>-0.01182989</v>
      </c>
      <c r="D17" s="13">
        <v>-0.01545129</v>
      </c>
      <c r="E17" s="13">
        <v>0.007982246</v>
      </c>
      <c r="F17" s="25">
        <v>-0.01869185</v>
      </c>
      <c r="G17" s="35">
        <v>-0.01005016</v>
      </c>
    </row>
    <row r="18" spans="1:7" ht="12">
      <c r="A18" s="20" t="s">
        <v>26</v>
      </c>
      <c r="B18" s="29">
        <v>0.00570918</v>
      </c>
      <c r="C18" s="13">
        <v>0.06615818</v>
      </c>
      <c r="D18" s="13">
        <v>0.03655719</v>
      </c>
      <c r="E18" s="13">
        <v>0.04737737</v>
      </c>
      <c r="F18" s="25">
        <v>-0.04754986</v>
      </c>
      <c r="G18" s="35">
        <v>0.0306205</v>
      </c>
    </row>
    <row r="19" spans="1:7" ht="12">
      <c r="A19" s="21" t="s">
        <v>27</v>
      </c>
      <c r="B19" s="31">
        <v>-0.2215609</v>
      </c>
      <c r="C19" s="15">
        <v>-0.192483</v>
      </c>
      <c r="D19" s="15">
        <v>-0.218336</v>
      </c>
      <c r="E19" s="15">
        <v>-0.2030658</v>
      </c>
      <c r="F19" s="27">
        <v>-0.1673019</v>
      </c>
      <c r="G19" s="37">
        <v>-0.202091</v>
      </c>
    </row>
    <row r="20" spans="1:7" ht="12.75" thickBot="1">
      <c r="A20" s="44" t="s">
        <v>28</v>
      </c>
      <c r="B20" s="45">
        <v>0.0001917616</v>
      </c>
      <c r="C20" s="46">
        <v>0.0004367728</v>
      </c>
      <c r="D20" s="46">
        <v>0.002793799</v>
      </c>
      <c r="E20" s="46">
        <v>-0.001103849</v>
      </c>
      <c r="F20" s="47">
        <v>-0.003013446</v>
      </c>
      <c r="G20" s="48">
        <v>0.0001372813</v>
      </c>
    </row>
    <row r="21" spans="1:7" ht="12.75" thickTop="1">
      <c r="A21" s="6" t="s">
        <v>29</v>
      </c>
      <c r="B21" s="39">
        <v>19.53857</v>
      </c>
      <c r="C21" s="40">
        <v>27.47786</v>
      </c>
      <c r="D21" s="40">
        <v>-2.22872</v>
      </c>
      <c r="E21" s="40">
        <v>-18.62038</v>
      </c>
      <c r="F21" s="41">
        <v>-33.17905</v>
      </c>
      <c r="G21" s="43">
        <v>-0.004505263</v>
      </c>
    </row>
    <row r="22" spans="1:7" ht="12">
      <c r="A22" s="20" t="s">
        <v>30</v>
      </c>
      <c r="B22" s="29">
        <v>-112.0036</v>
      </c>
      <c r="C22" s="13">
        <v>-55.57136</v>
      </c>
      <c r="D22" s="13">
        <v>53.90906</v>
      </c>
      <c r="E22" s="13">
        <v>53.3226</v>
      </c>
      <c r="F22" s="25">
        <v>28.76447</v>
      </c>
      <c r="G22" s="36">
        <v>0</v>
      </c>
    </row>
    <row r="23" spans="1:7" ht="12">
      <c r="A23" s="20" t="s">
        <v>31</v>
      </c>
      <c r="B23" s="29">
        <v>7.364418</v>
      </c>
      <c r="C23" s="13">
        <v>3.098565</v>
      </c>
      <c r="D23" s="13">
        <v>5.664135</v>
      </c>
      <c r="E23" s="13">
        <v>2.894496</v>
      </c>
      <c r="F23" s="25">
        <v>13.79909</v>
      </c>
      <c r="G23" s="49">
        <v>5.710478</v>
      </c>
    </row>
    <row r="24" spans="1:7" ht="12">
      <c r="A24" s="20" t="s">
        <v>32</v>
      </c>
      <c r="B24" s="50">
        <v>3.354927</v>
      </c>
      <c r="C24" s="51">
        <v>5.880051</v>
      </c>
      <c r="D24" s="51">
        <v>7.095393</v>
      </c>
      <c r="E24" s="51">
        <v>4.158163</v>
      </c>
      <c r="F24" s="52">
        <v>4.493809</v>
      </c>
      <c r="G24" s="49">
        <v>5.208579</v>
      </c>
    </row>
    <row r="25" spans="1:7" ht="12">
      <c r="A25" s="20" t="s">
        <v>33</v>
      </c>
      <c r="B25" s="29">
        <v>1.341101</v>
      </c>
      <c r="C25" s="13">
        <v>0.8710634</v>
      </c>
      <c r="D25" s="13">
        <v>1.392342</v>
      </c>
      <c r="E25" s="13">
        <v>0.7665538</v>
      </c>
      <c r="F25" s="25">
        <v>-0.3064534</v>
      </c>
      <c r="G25" s="35">
        <v>0.8821283</v>
      </c>
    </row>
    <row r="26" spans="1:7" ht="12">
      <c r="A26" s="21" t="s">
        <v>34</v>
      </c>
      <c r="B26" s="31">
        <v>0.0552129</v>
      </c>
      <c r="C26" s="15">
        <v>0.2924808</v>
      </c>
      <c r="D26" s="15">
        <v>0.7005207</v>
      </c>
      <c r="E26" s="15">
        <v>0.3632468</v>
      </c>
      <c r="F26" s="27">
        <v>1.308559</v>
      </c>
      <c r="G26" s="37">
        <v>0.5088846</v>
      </c>
    </row>
    <row r="27" spans="1:7" ht="12">
      <c r="A27" s="20" t="s">
        <v>35</v>
      </c>
      <c r="B27" s="29">
        <v>-0.2822471</v>
      </c>
      <c r="C27" s="13">
        <v>-0.1085032</v>
      </c>
      <c r="D27" s="13">
        <v>-0.1177318</v>
      </c>
      <c r="E27" s="13">
        <v>-0.1745776</v>
      </c>
      <c r="F27" s="25">
        <v>0.1122183</v>
      </c>
      <c r="G27" s="35">
        <v>-0.1222799</v>
      </c>
    </row>
    <row r="28" spans="1:7" ht="12">
      <c r="A28" s="20" t="s">
        <v>36</v>
      </c>
      <c r="B28" s="29">
        <v>0.130345</v>
      </c>
      <c r="C28" s="13">
        <v>-0.1022152</v>
      </c>
      <c r="D28" s="13">
        <v>0.0788374</v>
      </c>
      <c r="E28" s="13">
        <v>0.1256003</v>
      </c>
      <c r="F28" s="25">
        <v>-0.0353317</v>
      </c>
      <c r="G28" s="35">
        <v>0.03869056</v>
      </c>
    </row>
    <row r="29" spans="1:7" ht="12">
      <c r="A29" s="20" t="s">
        <v>37</v>
      </c>
      <c r="B29" s="29">
        <v>-0.1376097</v>
      </c>
      <c r="C29" s="13">
        <v>-0.144238</v>
      </c>
      <c r="D29" s="13">
        <v>-0.08719344</v>
      </c>
      <c r="E29" s="13">
        <v>0.05063628</v>
      </c>
      <c r="F29" s="25">
        <v>-0.02880813</v>
      </c>
      <c r="G29" s="35">
        <v>-0.06724889</v>
      </c>
    </row>
    <row r="30" spans="1:7" ht="12">
      <c r="A30" s="21" t="s">
        <v>38</v>
      </c>
      <c r="B30" s="31">
        <v>0.199073</v>
      </c>
      <c r="C30" s="15">
        <v>0.06816284</v>
      </c>
      <c r="D30" s="15">
        <v>0.1248686</v>
      </c>
      <c r="E30" s="15">
        <v>0.1746335</v>
      </c>
      <c r="F30" s="27">
        <v>0.1593297</v>
      </c>
      <c r="G30" s="37">
        <v>0.1385064</v>
      </c>
    </row>
    <row r="31" spans="1:7" ht="12">
      <c r="A31" s="20" t="s">
        <v>39</v>
      </c>
      <c r="B31" s="29">
        <v>0.04361685</v>
      </c>
      <c r="C31" s="13">
        <v>0.02788947</v>
      </c>
      <c r="D31" s="13">
        <v>-0.009730675</v>
      </c>
      <c r="E31" s="13">
        <v>0.05019237</v>
      </c>
      <c r="F31" s="25">
        <v>0.05775464</v>
      </c>
      <c r="G31" s="35">
        <v>0.03045921</v>
      </c>
    </row>
    <row r="32" spans="1:7" ht="12">
      <c r="A32" s="20" t="s">
        <v>40</v>
      </c>
      <c r="B32" s="29">
        <v>0.08539769999999999</v>
      </c>
      <c r="C32" s="13">
        <v>0.023695</v>
      </c>
      <c r="D32" s="13">
        <v>0.02890984</v>
      </c>
      <c r="E32" s="13">
        <v>0.05460928</v>
      </c>
      <c r="F32" s="25">
        <v>0.04292978</v>
      </c>
      <c r="G32" s="35">
        <v>0.04386645</v>
      </c>
    </row>
    <row r="33" spans="1:7" ht="12">
      <c r="A33" s="20" t="s">
        <v>41</v>
      </c>
      <c r="B33" s="29">
        <v>0.1011261</v>
      </c>
      <c r="C33" s="13">
        <v>0.07632805</v>
      </c>
      <c r="D33" s="13">
        <v>0.08808921</v>
      </c>
      <c r="E33" s="13">
        <v>0.09758733</v>
      </c>
      <c r="F33" s="25">
        <v>0.06885531</v>
      </c>
      <c r="G33" s="35">
        <v>0.08685707</v>
      </c>
    </row>
    <row r="34" spans="1:7" ht="12">
      <c r="A34" s="21" t="s">
        <v>42</v>
      </c>
      <c r="B34" s="31">
        <v>0.027298</v>
      </c>
      <c r="C34" s="15">
        <v>0.01975258</v>
      </c>
      <c r="D34" s="15">
        <v>0.004781629</v>
      </c>
      <c r="E34" s="15">
        <v>-0.000717455</v>
      </c>
      <c r="F34" s="27">
        <v>-0.04324746</v>
      </c>
      <c r="G34" s="37">
        <v>0.003920025</v>
      </c>
    </row>
    <row r="35" spans="1:7" ht="12.75" thickBot="1">
      <c r="A35" s="22" t="s">
        <v>43</v>
      </c>
      <c r="B35" s="32">
        <v>-0.0001558703</v>
      </c>
      <c r="C35" s="16">
        <v>-0.01042971</v>
      </c>
      <c r="D35" s="16">
        <v>-0.005328817</v>
      </c>
      <c r="E35" s="16">
        <v>-0.003380665</v>
      </c>
      <c r="F35" s="28">
        <v>-0.00020107</v>
      </c>
      <c r="G35" s="38">
        <v>-0.004657498</v>
      </c>
    </row>
    <row r="36" spans="1:7" ht="12">
      <c r="A36" s="4" t="s">
        <v>44</v>
      </c>
      <c r="B36" s="3">
        <v>26.81274</v>
      </c>
      <c r="C36" s="3">
        <v>26.8158</v>
      </c>
      <c r="D36" s="3">
        <v>26.83106</v>
      </c>
      <c r="E36" s="3">
        <v>26.83716</v>
      </c>
      <c r="F36" s="3">
        <v>26.85242</v>
      </c>
      <c r="G36" s="3"/>
    </row>
    <row r="37" spans="1:6" ht="12">
      <c r="A37" s="4" t="s">
        <v>45</v>
      </c>
      <c r="B37" s="2">
        <v>-0.3107707</v>
      </c>
      <c r="C37" s="2">
        <v>-0.2573649</v>
      </c>
      <c r="D37" s="2">
        <v>-0.2456665</v>
      </c>
      <c r="E37" s="2">
        <v>-0.2329509</v>
      </c>
      <c r="F37" s="2">
        <v>-0.2268473</v>
      </c>
    </row>
    <row r="38" spans="1:7" ht="12">
      <c r="A38" s="4" t="s">
        <v>53</v>
      </c>
      <c r="B38" s="2">
        <v>-0.000253809</v>
      </c>
      <c r="C38" s="2">
        <v>0.0001832824</v>
      </c>
      <c r="D38" s="2">
        <v>0.0001018977</v>
      </c>
      <c r="E38" s="2">
        <v>2.362831E-05</v>
      </c>
      <c r="F38" s="2">
        <v>-0.0002811847</v>
      </c>
      <c r="G38" s="2">
        <v>0.0001951343</v>
      </c>
    </row>
    <row r="39" spans="1:7" ht="12.75" thickBot="1">
      <c r="A39" s="4" t="s">
        <v>54</v>
      </c>
      <c r="B39" s="2">
        <v>-3.605833E-05</v>
      </c>
      <c r="C39" s="2">
        <v>-4.569383E-05</v>
      </c>
      <c r="D39" s="2">
        <v>0</v>
      </c>
      <c r="E39" s="2">
        <v>3.152865E-05</v>
      </c>
      <c r="F39" s="2">
        <v>5.72132E-05</v>
      </c>
      <c r="G39" s="2">
        <v>0.0008012569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3.115175</v>
      </c>
      <c r="F40" s="17" t="s">
        <v>48</v>
      </c>
      <c r="G40" s="8">
        <v>54.909215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12.507</v>
      </c>
      <c r="E43" s="1">
        <v>12.507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98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0.002248</v>
      </c>
      <c r="C4">
        <v>0.00375</v>
      </c>
      <c r="D4">
        <v>0.003747</v>
      </c>
      <c r="E4">
        <v>0.003747</v>
      </c>
      <c r="F4">
        <v>0.002077</v>
      </c>
      <c r="G4">
        <v>0.011675</v>
      </c>
    </row>
    <row r="5" spans="1:7" ht="12.75">
      <c r="A5" t="s">
        <v>13</v>
      </c>
      <c r="B5">
        <v>-5.599945</v>
      </c>
      <c r="C5">
        <v>-2.778539</v>
      </c>
      <c r="D5">
        <v>2.695427</v>
      </c>
      <c r="E5">
        <v>2.666105</v>
      </c>
      <c r="F5">
        <v>1.43822</v>
      </c>
      <c r="G5">
        <v>0.810183</v>
      </c>
    </row>
    <row r="6" spans="1:7" ht="12.75">
      <c r="A6" t="s">
        <v>14</v>
      </c>
      <c r="B6" s="53">
        <v>149.537</v>
      </c>
      <c r="C6" s="53">
        <v>-107.6638</v>
      </c>
      <c r="D6" s="53">
        <v>-59.92957</v>
      </c>
      <c r="E6" s="53">
        <v>-13.80011</v>
      </c>
      <c r="F6" s="53">
        <v>165.4996</v>
      </c>
      <c r="G6" s="53">
        <v>-0.003528548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1.162606</v>
      </c>
      <c r="C8" s="53">
        <v>-2.472666</v>
      </c>
      <c r="D8" s="53">
        <v>-3.160768</v>
      </c>
      <c r="E8" s="53">
        <v>-1.079315</v>
      </c>
      <c r="F8" s="53">
        <v>-0.5983213</v>
      </c>
      <c r="G8" s="53">
        <v>-1.527879</v>
      </c>
    </row>
    <row r="9" spans="1:7" ht="12.75">
      <c r="A9" t="s">
        <v>17</v>
      </c>
      <c r="B9" s="53">
        <v>1.007906</v>
      </c>
      <c r="C9" s="53">
        <v>0.1115173</v>
      </c>
      <c r="D9" s="53">
        <v>0.5753828</v>
      </c>
      <c r="E9" s="53">
        <v>0.7568433</v>
      </c>
      <c r="F9" s="53">
        <v>-1.595423</v>
      </c>
      <c r="G9" s="53">
        <v>0.2802644</v>
      </c>
    </row>
    <row r="10" spans="1:7" ht="12.75">
      <c r="A10" t="s">
        <v>18</v>
      </c>
      <c r="B10" s="53">
        <v>1.306647</v>
      </c>
      <c r="C10" s="53">
        <v>0.444683</v>
      </c>
      <c r="D10" s="53">
        <v>1.232553</v>
      </c>
      <c r="E10" s="53">
        <v>0.3977209</v>
      </c>
      <c r="F10" s="53">
        <v>0.801997</v>
      </c>
      <c r="G10" s="53">
        <v>0.7951515</v>
      </c>
    </row>
    <row r="11" spans="1:7" ht="12.75">
      <c r="A11" t="s">
        <v>19</v>
      </c>
      <c r="B11" s="53">
        <v>4.705504</v>
      </c>
      <c r="C11" s="53">
        <v>2.269568</v>
      </c>
      <c r="D11" s="53">
        <v>3.664817</v>
      </c>
      <c r="E11" s="53">
        <v>2.771261</v>
      </c>
      <c r="F11" s="53">
        <v>15.06839</v>
      </c>
      <c r="G11" s="53">
        <v>4.785366</v>
      </c>
    </row>
    <row r="12" spans="1:7" ht="12.75">
      <c r="A12" t="s">
        <v>20</v>
      </c>
      <c r="B12" s="53">
        <v>0.4164074</v>
      </c>
      <c r="C12" s="53">
        <v>0.4193533</v>
      </c>
      <c r="D12" s="53">
        <v>0.48168</v>
      </c>
      <c r="E12" s="53">
        <v>0.517163</v>
      </c>
      <c r="F12" s="53">
        <v>0.0326612</v>
      </c>
      <c r="G12" s="53">
        <v>0.4058745</v>
      </c>
    </row>
    <row r="13" spans="1:7" ht="12.75">
      <c r="A13" t="s">
        <v>21</v>
      </c>
      <c r="B13" s="53">
        <v>0.1363022</v>
      </c>
      <c r="C13" s="53">
        <v>0.04053371</v>
      </c>
      <c r="D13" s="53">
        <v>-0.01142569</v>
      </c>
      <c r="E13" s="53">
        <v>0.03624225</v>
      </c>
      <c r="F13" s="53">
        <v>-0.4224807</v>
      </c>
      <c r="G13" s="53">
        <v>-0.02094524</v>
      </c>
    </row>
    <row r="14" spans="1:7" ht="12.75">
      <c r="A14" t="s">
        <v>22</v>
      </c>
      <c r="B14" s="53">
        <v>-0.1730806</v>
      </c>
      <c r="C14" s="53">
        <v>0.03006754</v>
      </c>
      <c r="D14" s="53">
        <v>-0.1596127</v>
      </c>
      <c r="E14" s="53">
        <v>-0.1731007</v>
      </c>
      <c r="F14" s="53">
        <v>-0.08642534</v>
      </c>
      <c r="G14" s="53">
        <v>-0.1093562</v>
      </c>
    </row>
    <row r="15" spans="1:7" ht="12.75">
      <c r="A15" t="s">
        <v>23</v>
      </c>
      <c r="B15" s="53">
        <v>-0.3333928</v>
      </c>
      <c r="C15" s="53">
        <v>-0.127222</v>
      </c>
      <c r="D15" s="53">
        <v>-0.0442695</v>
      </c>
      <c r="E15" s="53">
        <v>-0.05281044</v>
      </c>
      <c r="F15" s="53">
        <v>-0.38281</v>
      </c>
      <c r="G15" s="53">
        <v>-0.1532129</v>
      </c>
    </row>
    <row r="16" spans="1:7" ht="12.75">
      <c r="A16" t="s">
        <v>24</v>
      </c>
      <c r="B16" s="53">
        <v>-0.04740775</v>
      </c>
      <c r="C16" s="53">
        <v>-0.0693766</v>
      </c>
      <c r="D16" s="53">
        <v>0.02379698</v>
      </c>
      <c r="E16" s="53">
        <v>0.03810944</v>
      </c>
      <c r="F16" s="53">
        <v>-0.06682046</v>
      </c>
      <c r="G16" s="53">
        <v>-0.0175699</v>
      </c>
    </row>
    <row r="17" spans="1:7" ht="12.75">
      <c r="A17" t="s">
        <v>25</v>
      </c>
      <c r="B17" s="53">
        <v>-0.02016521</v>
      </c>
      <c r="C17" s="53">
        <v>-0.01182989</v>
      </c>
      <c r="D17" s="53">
        <v>-0.01545129</v>
      </c>
      <c r="E17" s="53">
        <v>0.007982246</v>
      </c>
      <c r="F17" s="53">
        <v>-0.01869185</v>
      </c>
      <c r="G17" s="53">
        <v>-0.01005016</v>
      </c>
    </row>
    <row r="18" spans="1:7" ht="12.75">
      <c r="A18" t="s">
        <v>26</v>
      </c>
      <c r="B18" s="53">
        <v>0.00570918</v>
      </c>
      <c r="C18" s="53">
        <v>0.06615818</v>
      </c>
      <c r="D18" s="53">
        <v>0.03655719</v>
      </c>
      <c r="E18" s="53">
        <v>0.04737737</v>
      </c>
      <c r="F18" s="53">
        <v>-0.04754986</v>
      </c>
      <c r="G18" s="53">
        <v>0.0306205</v>
      </c>
    </row>
    <row r="19" spans="1:7" ht="12.75">
      <c r="A19" t="s">
        <v>27</v>
      </c>
      <c r="B19" s="53">
        <v>-0.2215609</v>
      </c>
      <c r="C19" s="53">
        <v>-0.192483</v>
      </c>
      <c r="D19" s="53">
        <v>-0.218336</v>
      </c>
      <c r="E19" s="53">
        <v>-0.2030658</v>
      </c>
      <c r="F19" s="53">
        <v>-0.1673019</v>
      </c>
      <c r="G19" s="53">
        <v>-0.202091</v>
      </c>
    </row>
    <row r="20" spans="1:7" ht="12.75">
      <c r="A20" t="s">
        <v>28</v>
      </c>
      <c r="B20" s="53">
        <v>0.0001917616</v>
      </c>
      <c r="C20" s="53">
        <v>0.0004367728</v>
      </c>
      <c r="D20" s="53">
        <v>0.002793799</v>
      </c>
      <c r="E20" s="53">
        <v>-0.001103849</v>
      </c>
      <c r="F20" s="53">
        <v>-0.003013446</v>
      </c>
      <c r="G20" s="53">
        <v>0.0001372813</v>
      </c>
    </row>
    <row r="21" spans="1:7" ht="12.75">
      <c r="A21" t="s">
        <v>29</v>
      </c>
      <c r="B21" s="53">
        <v>19.53857</v>
      </c>
      <c r="C21" s="53">
        <v>27.47786</v>
      </c>
      <c r="D21" s="53">
        <v>-2.22872</v>
      </c>
      <c r="E21" s="53">
        <v>-18.62038</v>
      </c>
      <c r="F21" s="53">
        <v>-33.17905</v>
      </c>
      <c r="G21" s="53">
        <v>-0.004505263</v>
      </c>
    </row>
    <row r="22" spans="1:7" ht="12.75">
      <c r="A22" t="s">
        <v>30</v>
      </c>
      <c r="B22" s="53">
        <v>-112.0036</v>
      </c>
      <c r="C22" s="53">
        <v>-55.57136</v>
      </c>
      <c r="D22" s="53">
        <v>53.90906</v>
      </c>
      <c r="E22" s="53">
        <v>53.3226</v>
      </c>
      <c r="F22" s="53">
        <v>28.76447</v>
      </c>
      <c r="G22" s="53">
        <v>0</v>
      </c>
    </row>
    <row r="23" spans="1:7" ht="12.75">
      <c r="A23" t="s">
        <v>31</v>
      </c>
      <c r="B23" s="53">
        <v>7.364418</v>
      </c>
      <c r="C23" s="53">
        <v>3.098565</v>
      </c>
      <c r="D23" s="53">
        <v>5.664135</v>
      </c>
      <c r="E23" s="53">
        <v>2.894496</v>
      </c>
      <c r="F23" s="53">
        <v>13.79909</v>
      </c>
      <c r="G23" s="53">
        <v>5.710478</v>
      </c>
    </row>
    <row r="24" spans="1:7" ht="12.75">
      <c r="A24" t="s">
        <v>32</v>
      </c>
      <c r="B24" s="53">
        <v>3.354927</v>
      </c>
      <c r="C24" s="53">
        <v>5.880051</v>
      </c>
      <c r="D24" s="53">
        <v>7.095393</v>
      </c>
      <c r="E24" s="53">
        <v>4.158163</v>
      </c>
      <c r="F24" s="53">
        <v>4.493809</v>
      </c>
      <c r="G24" s="53">
        <v>5.208579</v>
      </c>
    </row>
    <row r="25" spans="1:7" ht="12.75">
      <c r="A25" t="s">
        <v>33</v>
      </c>
      <c r="B25" s="53">
        <v>1.341101</v>
      </c>
      <c r="C25" s="53">
        <v>0.8710634</v>
      </c>
      <c r="D25" s="53">
        <v>1.392342</v>
      </c>
      <c r="E25" s="53">
        <v>0.7665538</v>
      </c>
      <c r="F25" s="53">
        <v>-0.3064534</v>
      </c>
      <c r="G25" s="53">
        <v>0.8821283</v>
      </c>
    </row>
    <row r="26" spans="1:7" ht="12.75">
      <c r="A26" t="s">
        <v>34</v>
      </c>
      <c r="B26" s="53">
        <v>0.0552129</v>
      </c>
      <c r="C26" s="53">
        <v>0.2924808</v>
      </c>
      <c r="D26" s="53">
        <v>0.7005207</v>
      </c>
      <c r="E26" s="53">
        <v>0.3632468</v>
      </c>
      <c r="F26" s="53">
        <v>1.308559</v>
      </c>
      <c r="G26" s="53">
        <v>0.5088846</v>
      </c>
    </row>
    <row r="27" spans="1:7" ht="12.75">
      <c r="A27" t="s">
        <v>35</v>
      </c>
      <c r="B27" s="53">
        <v>-0.2822471</v>
      </c>
      <c r="C27" s="53">
        <v>-0.1085032</v>
      </c>
      <c r="D27" s="53">
        <v>-0.1177318</v>
      </c>
      <c r="E27" s="53">
        <v>-0.1745776</v>
      </c>
      <c r="F27" s="53">
        <v>0.1122183</v>
      </c>
      <c r="G27" s="53">
        <v>-0.1222799</v>
      </c>
    </row>
    <row r="28" spans="1:7" ht="12.75">
      <c r="A28" t="s">
        <v>36</v>
      </c>
      <c r="B28" s="53">
        <v>0.130345</v>
      </c>
      <c r="C28" s="53">
        <v>-0.1022152</v>
      </c>
      <c r="D28" s="53">
        <v>0.0788374</v>
      </c>
      <c r="E28" s="53">
        <v>0.1256003</v>
      </c>
      <c r="F28" s="53">
        <v>-0.0353317</v>
      </c>
      <c r="G28" s="53">
        <v>0.03869056</v>
      </c>
    </row>
    <row r="29" spans="1:7" ht="12.75">
      <c r="A29" t="s">
        <v>37</v>
      </c>
      <c r="B29" s="53">
        <v>-0.1376097</v>
      </c>
      <c r="C29" s="53">
        <v>-0.144238</v>
      </c>
      <c r="D29" s="53">
        <v>-0.08719344</v>
      </c>
      <c r="E29" s="53">
        <v>0.05063628</v>
      </c>
      <c r="F29" s="53">
        <v>-0.02880813</v>
      </c>
      <c r="G29" s="53">
        <v>-0.06724889</v>
      </c>
    </row>
    <row r="30" spans="1:7" ht="12.75">
      <c r="A30" t="s">
        <v>38</v>
      </c>
      <c r="B30" s="53">
        <v>0.199073</v>
      </c>
      <c r="C30" s="53">
        <v>0.06816284</v>
      </c>
      <c r="D30" s="53">
        <v>0.1248686</v>
      </c>
      <c r="E30" s="53">
        <v>0.1746335</v>
      </c>
      <c r="F30" s="53">
        <v>0.1593297</v>
      </c>
      <c r="G30" s="53">
        <v>0.1385064</v>
      </c>
    </row>
    <row r="31" spans="1:7" ht="12.75">
      <c r="A31" t="s">
        <v>39</v>
      </c>
      <c r="B31" s="53">
        <v>0.04361685</v>
      </c>
      <c r="C31" s="53">
        <v>0.02788947</v>
      </c>
      <c r="D31" s="53">
        <v>-0.009730675</v>
      </c>
      <c r="E31" s="53">
        <v>0.05019237</v>
      </c>
      <c r="F31" s="53">
        <v>0.05775464</v>
      </c>
      <c r="G31" s="53">
        <v>0.03045921</v>
      </c>
    </row>
    <row r="32" spans="1:7" ht="12.75">
      <c r="A32" t="s">
        <v>40</v>
      </c>
      <c r="B32" s="53">
        <v>0.08539769999999999</v>
      </c>
      <c r="C32" s="53">
        <v>0.023695</v>
      </c>
      <c r="D32" s="53">
        <v>0.02890984</v>
      </c>
      <c r="E32" s="53">
        <v>0.05460928</v>
      </c>
      <c r="F32" s="53">
        <v>0.04292978</v>
      </c>
      <c r="G32" s="53">
        <v>0.04386645</v>
      </c>
    </row>
    <row r="33" spans="1:7" ht="12.75">
      <c r="A33" t="s">
        <v>41</v>
      </c>
      <c r="B33" s="53">
        <v>0.1011261</v>
      </c>
      <c r="C33" s="53">
        <v>0.07632805</v>
      </c>
      <c r="D33" s="53">
        <v>0.08808921</v>
      </c>
      <c r="E33" s="53">
        <v>0.09758733</v>
      </c>
      <c r="F33" s="53">
        <v>0.06885531</v>
      </c>
      <c r="G33" s="53">
        <v>0.08685707</v>
      </c>
    </row>
    <row r="34" spans="1:7" ht="12.75">
      <c r="A34" t="s">
        <v>42</v>
      </c>
      <c r="B34" s="53">
        <v>0.027298</v>
      </c>
      <c r="C34" s="53">
        <v>0.01975258</v>
      </c>
      <c r="D34" s="53">
        <v>0.004781629</v>
      </c>
      <c r="E34" s="53">
        <v>-0.000717455</v>
      </c>
      <c r="F34" s="53">
        <v>-0.04324746</v>
      </c>
      <c r="G34" s="53">
        <v>0.003920025</v>
      </c>
    </row>
    <row r="35" spans="1:7" ht="12.75">
      <c r="A35" t="s">
        <v>43</v>
      </c>
      <c r="B35" s="53">
        <v>-0.0001558703</v>
      </c>
      <c r="C35" s="53">
        <v>-0.01042971</v>
      </c>
      <c r="D35" s="53">
        <v>-0.005328817</v>
      </c>
      <c r="E35" s="53">
        <v>-0.003380665</v>
      </c>
      <c r="F35" s="53">
        <v>-0.00020107</v>
      </c>
      <c r="G35" s="53">
        <v>-0.004657498</v>
      </c>
    </row>
    <row r="36" spans="1:6" ht="12.75">
      <c r="A36" t="s">
        <v>44</v>
      </c>
      <c r="B36" s="53">
        <v>26.81274</v>
      </c>
      <c r="C36" s="53">
        <v>26.8158</v>
      </c>
      <c r="D36" s="53">
        <v>26.83106</v>
      </c>
      <c r="E36" s="53">
        <v>26.83716</v>
      </c>
      <c r="F36" s="53">
        <v>26.85242</v>
      </c>
    </row>
    <row r="37" spans="1:6" ht="12.75">
      <c r="A37" t="s">
        <v>45</v>
      </c>
      <c r="B37" s="53">
        <v>-0.3107707</v>
      </c>
      <c r="C37" s="53">
        <v>-0.2573649</v>
      </c>
      <c r="D37" s="53">
        <v>-0.2456665</v>
      </c>
      <c r="E37" s="53">
        <v>-0.2329509</v>
      </c>
      <c r="F37" s="53">
        <v>-0.2268473</v>
      </c>
    </row>
    <row r="38" spans="1:7" ht="12.75">
      <c r="A38" t="s">
        <v>55</v>
      </c>
      <c r="B38" s="53">
        <v>-0.000253809</v>
      </c>
      <c r="C38" s="53">
        <v>0.0001832824</v>
      </c>
      <c r="D38" s="53">
        <v>0.0001018977</v>
      </c>
      <c r="E38" s="53">
        <v>2.362831E-05</v>
      </c>
      <c r="F38" s="53">
        <v>-0.0002811847</v>
      </c>
      <c r="G38" s="53">
        <v>0.0001951343</v>
      </c>
    </row>
    <row r="39" spans="1:7" ht="12.75">
      <c r="A39" t="s">
        <v>56</v>
      </c>
      <c r="B39" s="53">
        <v>-3.605833E-05</v>
      </c>
      <c r="C39" s="53">
        <v>-4.569383E-05</v>
      </c>
      <c r="D39" s="53">
        <v>0</v>
      </c>
      <c r="E39" s="53">
        <v>3.152865E-05</v>
      </c>
      <c r="F39" s="53">
        <v>5.72132E-05</v>
      </c>
      <c r="G39" s="53">
        <v>0.0008012569</v>
      </c>
    </row>
    <row r="40" spans="2:7" ht="12.75">
      <c r="B40" t="s">
        <v>46</v>
      </c>
      <c r="C40">
        <v>-0.003748</v>
      </c>
      <c r="D40" t="s">
        <v>47</v>
      </c>
      <c r="E40">
        <v>3.115175</v>
      </c>
      <c r="F40" t="s">
        <v>48</v>
      </c>
      <c r="G40">
        <v>54.909215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12.507</v>
      </c>
      <c r="D44">
        <v>12.507</v>
      </c>
      <c r="E44">
        <v>12.507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-0.00025380903381764413</v>
      </c>
      <c r="C50">
        <f>-0.017/(C7*C7+C22*C22)*(C21*C22+C6*C7)</f>
        <v>0.00018328238686573609</v>
      </c>
      <c r="D50">
        <f>-0.017/(D7*D7+D22*D22)*(D21*D22+D6*D7)</f>
        <v>0.00010189773285562366</v>
      </c>
      <c r="E50">
        <f>-0.017/(E7*E7+E22*E22)*(E21*E22+E6*E7)</f>
        <v>2.3628305979133853E-05</v>
      </c>
      <c r="F50">
        <f>-0.017/(F7*F7+F22*F22)*(F21*F22+F6*F7)</f>
        <v>-0.0002811847492681706</v>
      </c>
      <c r="G50">
        <f>(B50*B$4+C50*C$4+D50*D$4+E50*E$4+F50*F$4)/SUM(B$4:F$4)</f>
        <v>1.9728858682589907E-07</v>
      </c>
    </row>
    <row r="51" spans="1:7" ht="12.75">
      <c r="A51" t="s">
        <v>59</v>
      </c>
      <c r="B51">
        <f>-0.017/(B7*B7+B22*B22)*(B21*B7-B6*B22)</f>
        <v>-3.605832155000979E-05</v>
      </c>
      <c r="C51">
        <f>-0.017/(C7*C7+C22*C22)*(C21*C7-C6*C22)</f>
        <v>-4.56938368497825E-05</v>
      </c>
      <c r="D51">
        <f>-0.017/(D7*D7+D22*D22)*(D21*D7-D6*D22)</f>
        <v>3.2395029005622215E-06</v>
      </c>
      <c r="E51">
        <f>-0.017/(E7*E7+E22*E22)*(E21*E7-E6*E22)</f>
        <v>3.1528653729159714E-05</v>
      </c>
      <c r="F51">
        <f>-0.017/(F7*F7+F22*F22)*(F21*F7-F6*F22)</f>
        <v>5.7213198028478174E-05</v>
      </c>
      <c r="G51">
        <f>(B51*B$4+C51*C$4+D51*D$4+E51*E$4+F51*F$4)/SUM(B$4:F$4)</f>
        <v>-2.1214592037954472E-07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9999.996525723142</v>
      </c>
      <c r="C62">
        <f>C7+(2/0.017)*(C8*C50-C23*C51)</f>
        <v>9999.963339905551</v>
      </c>
      <c r="D62">
        <f>D7+(2/0.017)*(D8*D50-D23*D51)</f>
        <v>9999.959950108818</v>
      </c>
      <c r="E62">
        <f>E7+(2/0.017)*(E8*E50-E23*E51)</f>
        <v>9999.986263300332</v>
      </c>
      <c r="F62">
        <f>F7+(2/0.017)*(F8*F50-F23*F51)</f>
        <v>9999.926911618346</v>
      </c>
    </row>
    <row r="63" spans="1:6" ht="12.75">
      <c r="A63" t="s">
        <v>67</v>
      </c>
      <c r="B63">
        <f>B8+(3/0.017)*(B9*B50-B24*B51)</f>
        <v>1.138810245030083</v>
      </c>
      <c r="C63">
        <f>C8+(3/0.017)*(C9*C50-C24*C51)</f>
        <v>-2.421644603297078</v>
      </c>
      <c r="D63">
        <f>D8+(3/0.017)*(D9*D50-D24*D51)</f>
        <v>-3.1544777664752957</v>
      </c>
      <c r="E63">
        <f>E8+(3/0.017)*(E9*E50-E24*E51)</f>
        <v>-1.0992947099363082</v>
      </c>
      <c r="F63">
        <f>F8+(3/0.017)*(F9*F50-F24*F51)</f>
        <v>-0.5645265767036738</v>
      </c>
    </row>
    <row r="64" spans="1:6" ht="12.75">
      <c r="A64" t="s">
        <v>68</v>
      </c>
      <c r="B64">
        <f>B9+(4/0.017)*(B10*B50-B25*B51)</f>
        <v>0.941251656112545</v>
      </c>
      <c r="C64">
        <f>C9+(4/0.017)*(C10*C50-C25*C51)</f>
        <v>0.14005960365271364</v>
      </c>
      <c r="D64">
        <f>D9+(4/0.017)*(D10*D50-D25*D51)</f>
        <v>0.6038731200886642</v>
      </c>
      <c r="E64">
        <f>E9+(4/0.017)*(E10*E50-E25*E51)</f>
        <v>0.7533677851281235</v>
      </c>
      <c r="F64">
        <f>F9+(4/0.017)*(F10*F50-F25*F51)</f>
        <v>-1.6443585638348528</v>
      </c>
    </row>
    <row r="65" spans="1:6" ht="12.75">
      <c r="A65" t="s">
        <v>69</v>
      </c>
      <c r="B65">
        <f>B10+(5/0.017)*(B11*B50-B26*B51)</f>
        <v>0.9559680178343671</v>
      </c>
      <c r="C65">
        <f>C10+(5/0.017)*(C11*C50-C26*C51)</f>
        <v>0.5709584147502909</v>
      </c>
      <c r="D65">
        <f>D10+(5/0.017)*(D11*D50-D26*D51)</f>
        <v>1.3417198249385867</v>
      </c>
      <c r="E65">
        <f>E10+(5/0.017)*(E11*E50-E26*E51)</f>
        <v>0.4136113471413574</v>
      </c>
      <c r="F65">
        <f>F10+(5/0.017)*(F11*F50-F26*F51)</f>
        <v>-0.4661995615364577</v>
      </c>
    </row>
    <row r="66" spans="1:6" ht="12.75">
      <c r="A66" t="s">
        <v>70</v>
      </c>
      <c r="B66">
        <f>B11+(6/0.017)*(B12*B50-B27*B51)</f>
        <v>4.66461035886228</v>
      </c>
      <c r="C66">
        <f>C11+(6/0.017)*(C12*C50-C27*C51)</f>
        <v>2.2949452280866627</v>
      </c>
      <c r="D66">
        <f>D11+(6/0.017)*(D12*D50-D27*D51)</f>
        <v>3.6822747032245244</v>
      </c>
      <c r="E66">
        <f>E11+(6/0.017)*(E12*E50-E27*E51)</f>
        <v>2.7775164878721252</v>
      </c>
      <c r="F66">
        <f>F11+(6/0.017)*(F12*F50-F27*F51)</f>
        <v>15.062882635593018</v>
      </c>
    </row>
    <row r="67" spans="1:6" ht="12.75">
      <c r="A67" t="s">
        <v>71</v>
      </c>
      <c r="B67">
        <f>B12+(7/0.017)*(B13*B50-B28*B51)</f>
        <v>0.4040978144489716</v>
      </c>
      <c r="C67">
        <f>C12+(7/0.017)*(C13*C50-C28*C51)</f>
        <v>0.42048915724204056</v>
      </c>
      <c r="D67">
        <f>D12+(7/0.017)*(D13*D50-D28*D51)</f>
        <v>0.48109543992629483</v>
      </c>
      <c r="E67">
        <f>E12+(7/0.017)*(E13*E50-E28*E51)</f>
        <v>0.5158850201316327</v>
      </c>
      <c r="F67">
        <f>F12+(7/0.017)*(F13*F50-F28*F51)</f>
        <v>0.08240919910249811</v>
      </c>
    </row>
    <row r="68" spans="1:6" ht="12.75">
      <c r="A68" t="s">
        <v>72</v>
      </c>
      <c r="B68">
        <f>B13+(8/0.017)*(B14*B50-B29*B51)</f>
        <v>0.15463982119886013</v>
      </c>
      <c r="C68">
        <f>C13+(8/0.017)*(C14*C50-C29*C51)</f>
        <v>0.04002550428651391</v>
      </c>
      <c r="D68">
        <f>D13+(8/0.017)*(D14*D50-D29*D51)</f>
        <v>-0.01894649417090579</v>
      </c>
      <c r="E68">
        <f>E13+(8/0.017)*(E14*E50-E29*E51)</f>
        <v>0.033566217038562336</v>
      </c>
      <c r="F68">
        <f>F13+(8/0.017)*(F14*F50-F29*F51)</f>
        <v>-0.4102690798565475</v>
      </c>
    </row>
    <row r="69" spans="1:6" ht="12.75">
      <c r="A69" t="s">
        <v>73</v>
      </c>
      <c r="B69">
        <f>B14+(9/0.017)*(B15*B50-B30*B51)</f>
        <v>-0.12448253621993192</v>
      </c>
      <c r="C69">
        <f>C14+(9/0.017)*(C15*C50-C30*C51)</f>
        <v>0.019371871106770962</v>
      </c>
      <c r="D69">
        <f>D14+(9/0.017)*(D15*D50-D30*D51)</f>
        <v>-0.16221500969934532</v>
      </c>
      <c r="E69">
        <f>E14+(9/0.017)*(E15*E50-E30*E51)</f>
        <v>-0.17667623079270678</v>
      </c>
      <c r="F69">
        <f>F14+(9/0.017)*(F15*F50-F30*F51)</f>
        <v>-0.03426527237030158</v>
      </c>
    </row>
    <row r="70" spans="1:6" ht="12.75">
      <c r="A70" t="s">
        <v>74</v>
      </c>
      <c r="B70">
        <f>B15+(10/0.017)*(B16*B50-B31*B51)</f>
        <v>-0.32538970257337235</v>
      </c>
      <c r="C70">
        <f>C15+(10/0.017)*(C16*C50-C31*C51)</f>
        <v>-0.13395207761683678</v>
      </c>
      <c r="D70">
        <f>D15+(10/0.017)*(D16*D50-D31*D51)</f>
        <v>-0.042824570081942626</v>
      </c>
      <c r="E70">
        <f>E15+(10/0.017)*(E16*E50-E31*E51)</f>
        <v>-0.0532116378497426</v>
      </c>
      <c r="F70">
        <f>F15+(10/0.017)*(F16*F50-F31*F51)</f>
        <v>-0.3737014313907645</v>
      </c>
    </row>
    <row r="71" spans="1:6" ht="12.75">
      <c r="A71" t="s">
        <v>75</v>
      </c>
      <c r="B71">
        <f>B16+(11/0.017)*(B17*B50-B32*B51)</f>
        <v>-0.04210354340448983</v>
      </c>
      <c r="C71">
        <f>C16+(11/0.017)*(C17*C50-C32*C51)</f>
        <v>-0.0700789791250258</v>
      </c>
      <c r="D71">
        <f>D16+(11/0.017)*(D17*D50-D32*D51)</f>
        <v>0.02271761798567499</v>
      </c>
      <c r="E71">
        <f>E16+(11/0.017)*(E17*E50-E32*E51)</f>
        <v>0.037117401681474704</v>
      </c>
      <c r="F71">
        <f>F16+(11/0.017)*(F17*F50-F32*F51)</f>
        <v>-0.06500888090219754</v>
      </c>
    </row>
    <row r="72" spans="1:6" ht="12.75">
      <c r="A72" t="s">
        <v>76</v>
      </c>
      <c r="B72">
        <f>B17+(12/0.017)*(B18*B50-B33*B51)</f>
        <v>-0.018614106961500638</v>
      </c>
      <c r="C72">
        <f>C17+(12/0.017)*(C18*C50-C33*C51)</f>
        <v>-0.000808701337749379</v>
      </c>
      <c r="D72">
        <f>D17+(12/0.017)*(D18*D50-D33*D51)</f>
        <v>-0.013023245626398323</v>
      </c>
      <c r="E72">
        <f>E17+(12/0.017)*(E18*E50-E33*E51)</f>
        <v>0.006600587076887104</v>
      </c>
      <c r="F72">
        <f>F17+(12/0.017)*(F18*F50-F33*F51)</f>
        <v>-0.012034770252592215</v>
      </c>
    </row>
    <row r="73" spans="1:6" ht="12.75">
      <c r="A73" t="s">
        <v>77</v>
      </c>
      <c r="B73">
        <f>B18+(13/0.017)*(B19*B50-B34*B51)</f>
        <v>0.04946448672304223</v>
      </c>
      <c r="C73">
        <f>C18+(13/0.017)*(C19*C50-C34*C51)</f>
        <v>0.0398705186740272</v>
      </c>
      <c r="D73">
        <f>D18+(13/0.017)*(D19*D50-D34*D51)</f>
        <v>0.019532211439815022</v>
      </c>
      <c r="E73">
        <f>E18+(13/0.017)*(E19*E50-E34*E51)</f>
        <v>0.04372553199656044</v>
      </c>
      <c r="F73">
        <f>F18+(13/0.017)*(F19*F50-F34*F51)</f>
        <v>-0.009683866596566816</v>
      </c>
    </row>
    <row r="74" spans="1:6" ht="12.75">
      <c r="A74" t="s">
        <v>78</v>
      </c>
      <c r="B74">
        <f>B19+(14/0.017)*(B20*B50-B35*B51)</f>
        <v>-0.22160561043937857</v>
      </c>
      <c r="C74">
        <f>C19+(14/0.017)*(C20*C50-C35*C51)</f>
        <v>-0.19280954646362347</v>
      </c>
      <c r="D74">
        <f>D19+(14/0.017)*(D20*D50-D35*D51)</f>
        <v>-0.21808733982164982</v>
      </c>
      <c r="E74">
        <f>E19+(14/0.017)*(E20*E50-E35*E51)</f>
        <v>-0.20299950116004378</v>
      </c>
      <c r="F74">
        <f>F19+(14/0.017)*(F20*F50-F35*F51)</f>
        <v>-0.16659462089297702</v>
      </c>
    </row>
    <row r="75" spans="1:6" ht="12.75">
      <c r="A75" t="s">
        <v>79</v>
      </c>
      <c r="B75" s="53">
        <f>B20</f>
        <v>0.0001917616</v>
      </c>
      <c r="C75" s="53">
        <f>C20</f>
        <v>0.0004367728</v>
      </c>
      <c r="D75" s="53">
        <f>D20</f>
        <v>0.002793799</v>
      </c>
      <c r="E75" s="53">
        <f>E20</f>
        <v>-0.001103849</v>
      </c>
      <c r="F75" s="53">
        <f>F20</f>
        <v>-0.003013446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-112.22843263978744</v>
      </c>
      <c r="C82">
        <f>C22+(2/0.017)*(C8*C51+C23*C50)</f>
        <v>-55.491254354606276</v>
      </c>
      <c r="D82">
        <f>D22+(2/0.017)*(D8*D51+D23*D50)</f>
        <v>53.97575684682167</v>
      </c>
      <c r="E82">
        <f>E22+(2/0.017)*(E8*E51+E23*E50)</f>
        <v>53.32664266920514</v>
      </c>
      <c r="F82">
        <f>F22+(2/0.017)*(F8*F51+F23*F50)</f>
        <v>28.30396111331759</v>
      </c>
    </row>
    <row r="83" spans="1:6" ht="12.75">
      <c r="A83" t="s">
        <v>82</v>
      </c>
      <c r="B83">
        <f>B23+(3/0.017)*(B9*B51+B24*B50)</f>
        <v>7.207737850757839</v>
      </c>
      <c r="C83">
        <f>C23+(3/0.017)*(C9*C51+C24*C50)</f>
        <v>3.2878498462694346</v>
      </c>
      <c r="D83">
        <f>D23+(3/0.017)*(D9*D51+D24*D50)</f>
        <v>5.792052955529858</v>
      </c>
      <c r="E83">
        <f>E23+(3/0.017)*(E9*E51+E24*E50)</f>
        <v>2.9160452820014204</v>
      </c>
      <c r="F83">
        <f>F23+(3/0.017)*(F9*F51+F24*F50)</f>
        <v>13.559995327830194</v>
      </c>
    </row>
    <row r="84" spans="1:6" ht="12.75">
      <c r="A84" t="s">
        <v>83</v>
      </c>
      <c r="B84">
        <f>B24+(4/0.017)*(B10*B51+B25*B50)</f>
        <v>3.2637507537081807</v>
      </c>
      <c r="C84">
        <f>C24+(4/0.017)*(C10*C51+C25*C50)</f>
        <v>5.912834836849767</v>
      </c>
      <c r="D84">
        <f>D24+(4/0.017)*(D10*D51+D25*D50)</f>
        <v>7.129715200512532</v>
      </c>
      <c r="E84">
        <f>E24+(4/0.017)*(E10*E51+E25*E50)</f>
        <v>4.165375228770075</v>
      </c>
      <c r="F84">
        <f>F24+(4/0.017)*(F10*F51+F25*F50)</f>
        <v>4.524880726028382</v>
      </c>
    </row>
    <row r="85" spans="1:6" ht="12.75">
      <c r="A85" t="s">
        <v>84</v>
      </c>
      <c r="B85">
        <f>B25+(5/0.017)*(B11*B51+B26*B50)</f>
        <v>1.2870756737970215</v>
      </c>
      <c r="C85">
        <f>C25+(5/0.017)*(C11*C51+C26*C50)</f>
        <v>0.8563284909485038</v>
      </c>
      <c r="D85">
        <f>D25+(5/0.017)*(D11*D51+D26*D50)</f>
        <v>1.416828369544107</v>
      </c>
      <c r="E85">
        <f>E25+(5/0.017)*(E11*E51+E26*E50)</f>
        <v>0.79477645735249</v>
      </c>
      <c r="F85">
        <f>F25+(5/0.017)*(F11*F51+F26*F50)</f>
        <v>-0.16111106272860815</v>
      </c>
    </row>
    <row r="86" spans="1:6" ht="12.75">
      <c r="A86" t="s">
        <v>85</v>
      </c>
      <c r="B86">
        <f>B26+(6/0.017)*(B12*B51+B27*B50)</f>
        <v>0.07519710417311593</v>
      </c>
      <c r="C86">
        <f>C26+(6/0.017)*(C12*C51+C27*C50)</f>
        <v>0.2786989458525218</v>
      </c>
      <c r="D86">
        <f>D26+(6/0.017)*(D12*D51+D27*D50)</f>
        <v>0.6968373353831051</v>
      </c>
      <c r="E86">
        <f>E26+(6/0.017)*(E12*E51+E27*E50)</f>
        <v>0.3675457930112814</v>
      </c>
      <c r="F86">
        <f>F26+(6/0.017)*(F12*F51+F27*F50)</f>
        <v>1.2980817919369343</v>
      </c>
    </row>
    <row r="87" spans="1:6" ht="12.75">
      <c r="A87" t="s">
        <v>86</v>
      </c>
      <c r="B87">
        <f>B27+(7/0.017)*(B13*B51+B28*B50)</f>
        <v>-0.2978931570282201</v>
      </c>
      <c r="C87">
        <f>C27+(7/0.017)*(C13*C51+C28*C50)</f>
        <v>-0.11697994740772381</v>
      </c>
      <c r="D87">
        <f>D27+(7/0.017)*(D13*D51+D28*D50)</f>
        <v>-0.11443918991892046</v>
      </c>
      <c r="E87">
        <f>E27+(7/0.017)*(E13*E51+E28*E50)</f>
        <v>-0.1728850857829055</v>
      </c>
      <c r="F87">
        <f>F27+(7/0.017)*(F13*F51+F28*F50)</f>
        <v>0.10635611428081512</v>
      </c>
    </row>
    <row r="88" spans="1:6" ht="12.75">
      <c r="A88" t="s">
        <v>87</v>
      </c>
      <c r="B88">
        <f>B28+(8/0.017)*(B14*B51+B29*B50)</f>
        <v>0.14971797926108446</v>
      </c>
      <c r="C88">
        <f>C28+(8/0.017)*(C14*C51+C29*C50)</f>
        <v>-0.11530234643951735</v>
      </c>
      <c r="D88">
        <f>D28+(8/0.017)*(D14*D51+D29*D50)</f>
        <v>0.07441298604211792</v>
      </c>
      <c r="E88">
        <f>E28+(8/0.017)*(E14*E51+E29*E50)</f>
        <v>0.1235950376408988</v>
      </c>
      <c r="F88">
        <f>F28+(8/0.017)*(F14*F51+F29*F50)</f>
        <v>-0.033846647426429975</v>
      </c>
    </row>
    <row r="89" spans="1:6" ht="12.75">
      <c r="A89" t="s">
        <v>88</v>
      </c>
      <c r="B89">
        <f>B29+(9/0.017)*(B15*B51+B30*B50)</f>
        <v>-0.1579946687669939</v>
      </c>
      <c r="C89">
        <f>C29+(9/0.017)*(C15*C51+C30*C50)</f>
        <v>-0.13454642447634985</v>
      </c>
      <c r="D89">
        <f>D29+(9/0.017)*(D15*D51+D30*D50)</f>
        <v>-0.08053321972701213</v>
      </c>
      <c r="E89">
        <f>E29+(9/0.017)*(E15*E51+E30*E50)</f>
        <v>0.05193929560385074</v>
      </c>
      <c r="F89">
        <f>F29+(9/0.017)*(F15*F51+F30*F50)</f>
        <v>-0.06412141204381125</v>
      </c>
    </row>
    <row r="90" spans="1:6" ht="12.75">
      <c r="A90" t="s">
        <v>89</v>
      </c>
      <c r="B90">
        <f>B30+(10/0.017)*(B16*B51+B31*B50)</f>
        <v>0.1935665843157608</v>
      </c>
      <c r="C90">
        <f>C30+(10/0.017)*(C16*C51+C31*C50)</f>
        <v>0.07303444686565469</v>
      </c>
      <c r="D90">
        <f>D30+(10/0.017)*(D16*D51+D31*D50)</f>
        <v>0.12433069215534101</v>
      </c>
      <c r="E90">
        <f>E30+(10/0.017)*(E16*E51+E31*E50)</f>
        <v>0.17603791177279415</v>
      </c>
      <c r="F90">
        <f>F30+(10/0.017)*(F16*F51+F31*F50)</f>
        <v>0.14752809048364265</v>
      </c>
    </row>
    <row r="91" spans="1:6" ht="12.75">
      <c r="A91" t="s">
        <v>90</v>
      </c>
      <c r="B91">
        <f>B31+(11/0.017)*(B17*B51+B32*B50)</f>
        <v>0.030062530875858758</v>
      </c>
      <c r="C91">
        <f>C31+(11/0.017)*(C17*C51+C32*C50)</f>
        <v>0.03104933596613761</v>
      </c>
      <c r="D91">
        <f>D31+(11/0.017)*(D17*D51+D32*D50)</f>
        <v>-0.007856926811828802</v>
      </c>
      <c r="E91">
        <f>E31+(11/0.017)*(E17*E51+E32*E50)</f>
        <v>0.051190130983518045</v>
      </c>
      <c r="F91">
        <f>F31+(11/0.017)*(F17*F51+F32*F50)</f>
        <v>0.04925188592052532</v>
      </c>
    </row>
    <row r="92" spans="1:6" ht="12.75">
      <c r="A92" t="s">
        <v>91</v>
      </c>
      <c r="B92">
        <f>B32+(12/0.017)*(B18*B51+B33*B50)</f>
        <v>0.06713470151790116</v>
      </c>
      <c r="C92">
        <f>C32+(12/0.017)*(C18*C51+C33*C50)</f>
        <v>0.031436105486312024</v>
      </c>
      <c r="D92">
        <f>D32+(12/0.017)*(D18*D51+D33*D50)</f>
        <v>0.03532949970194188</v>
      </c>
      <c r="E92">
        <f>E32+(12/0.017)*(E18*E51+E33*E50)</f>
        <v>0.05729132799029764</v>
      </c>
      <c r="F92">
        <f>F32+(12/0.017)*(F18*F51+F33*F50)</f>
        <v>0.027342808728561006</v>
      </c>
    </row>
    <row r="93" spans="1:6" ht="12.75">
      <c r="A93" t="s">
        <v>92</v>
      </c>
      <c r="B93">
        <f>B33+(13/0.017)*(B19*B51+B34*B50)</f>
        <v>0.10193717395349539</v>
      </c>
      <c r="C93">
        <f>C33+(13/0.017)*(C19*C51+C34*C50)</f>
        <v>0.08582232226456882</v>
      </c>
      <c r="D93">
        <f>D33+(13/0.017)*(D19*D51+D34*D50)</f>
        <v>0.08792092656700436</v>
      </c>
      <c r="E93">
        <f>E33+(13/0.017)*(E19*E51+E34*E50)</f>
        <v>0.09267842023511096</v>
      </c>
      <c r="F93">
        <f>F33+(13/0.017)*(F19*F51+F34*F50)</f>
        <v>0.07083486547043998</v>
      </c>
    </row>
    <row r="94" spans="1:6" ht="12.75">
      <c r="A94" t="s">
        <v>93</v>
      </c>
      <c r="B94">
        <f>B34+(14/0.017)*(B20*B51+B35*B50)</f>
        <v>0.027324885508431866</v>
      </c>
      <c r="C94">
        <f>C34+(14/0.017)*(C20*C51+C35*C50)</f>
        <v>0.018161900026203832</v>
      </c>
      <c r="D94">
        <f>D34+(14/0.017)*(D20*D51+D35*D50)</f>
        <v>0.004341910534356597</v>
      </c>
      <c r="E94">
        <f>E34+(14/0.017)*(E20*E51+E35*E50)</f>
        <v>-0.0008118992140544229</v>
      </c>
      <c r="F94">
        <f>F34+(14/0.017)*(F20*F51+F35*F50)</f>
        <v>-0.04334288323017358</v>
      </c>
    </row>
    <row r="95" spans="1:6" ht="12.75">
      <c r="A95" t="s">
        <v>94</v>
      </c>
      <c r="B95" s="53">
        <f>B35</f>
        <v>-0.0001558703</v>
      </c>
      <c r="C95" s="53">
        <f>C35</f>
        <v>-0.01042971</v>
      </c>
      <c r="D95" s="53">
        <f>D35</f>
        <v>-0.005328817</v>
      </c>
      <c r="E95" s="53">
        <f>E35</f>
        <v>-0.003380665</v>
      </c>
      <c r="F95" s="53">
        <f>F35</f>
        <v>-0.00020107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1.1388106406844285</v>
      </c>
      <c r="C103">
        <f>C63*10000/C62</f>
        <v>-2.4216534811016124</v>
      </c>
      <c r="D103">
        <f>D63*10000/D62</f>
        <v>-3.154490400175022</v>
      </c>
      <c r="E103">
        <f>E63*10000/E62</f>
        <v>-1.0992962200065102</v>
      </c>
      <c r="F103">
        <f>F63*10000/F62</f>
        <v>-0.5645307027672197</v>
      </c>
      <c r="G103">
        <f>AVERAGE(C103:E103)</f>
        <v>-2.2251467004277146</v>
      </c>
      <c r="H103">
        <f>STDEV(C103:E103)</f>
        <v>1.0415934742920328</v>
      </c>
      <c r="I103">
        <f>(B103*B4+C103*C4+D103*D4+E103*E4+F103*F4)/SUM(B4:F4)</f>
        <v>-1.5179281244357483</v>
      </c>
      <c r="K103">
        <f>(LN(H103)+LN(H123))/2-LN(K114*K115^3)</f>
        <v>-3.634478337657942</v>
      </c>
    </row>
    <row r="104" spans="1:11" ht="12.75">
      <c r="A104" t="s">
        <v>68</v>
      </c>
      <c r="B104">
        <f>B64*10000/B62</f>
        <v>0.9412519831295434</v>
      </c>
      <c r="C104">
        <f>C64*10000/C62</f>
        <v>0.14006011711442584</v>
      </c>
      <c r="D104">
        <f>D64*10000/D62</f>
        <v>0.6038755386036251</v>
      </c>
      <c r="E104">
        <f>E64*10000/E62</f>
        <v>0.7533688200082455</v>
      </c>
      <c r="F104">
        <f>F64*10000/F62</f>
        <v>-1.6443705822733223</v>
      </c>
      <c r="G104">
        <f>AVERAGE(C104:E104)</f>
        <v>0.49910149190876546</v>
      </c>
      <c r="H104">
        <f>STDEV(C104:E104)</f>
        <v>0.31979695418646087</v>
      </c>
      <c r="I104">
        <f>(B104*B4+C104*C4+D104*D4+E104*E4+F104*F4)/SUM(B4:F4)</f>
        <v>0.27692188384554556</v>
      </c>
      <c r="K104">
        <f>(LN(H104)+LN(H124))/2-LN(K114*K115^4)</f>
        <v>-3.657859120863804</v>
      </c>
    </row>
    <row r="105" spans="1:11" ht="12.75">
      <c r="A105" t="s">
        <v>69</v>
      </c>
      <c r="B105">
        <f>B65*10000/B62</f>
        <v>0.9559683499642387</v>
      </c>
      <c r="C105">
        <f>C65*10000/C62</f>
        <v>0.5709605078969054</v>
      </c>
      <c r="D105">
        <f>D65*10000/D62</f>
        <v>1.3417251985334064</v>
      </c>
      <c r="E105">
        <f>E65*10000/E62</f>
        <v>0.41361191530762337</v>
      </c>
      <c r="F105">
        <f>F65*10000/F62</f>
        <v>-0.46620296893850993</v>
      </c>
      <c r="G105">
        <f>AVERAGE(C105:E105)</f>
        <v>0.7754325405793118</v>
      </c>
      <c r="H105">
        <f>STDEV(C105:E105)</f>
        <v>0.4966942477389807</v>
      </c>
      <c r="I105">
        <f>(B105*B4+C105*C4+D105*D4+E105*E4+F105*F4)/SUM(B4:F4)</f>
        <v>0.635818829366694</v>
      </c>
      <c r="K105">
        <f>(LN(H105)+LN(H125))/2-LN(K114*K115^5)</f>
        <v>-3.5811776468636918</v>
      </c>
    </row>
    <row r="106" spans="1:11" ht="12.75">
      <c r="A106" t="s">
        <v>70</v>
      </c>
      <c r="B106">
        <f>B66*10000/B62</f>
        <v>4.664611979477625</v>
      </c>
      <c r="C106">
        <f>C66*10000/C62</f>
        <v>2.2949536414083878</v>
      </c>
      <c r="D106">
        <f>D66*10000/D62</f>
        <v>3.6822894507537045</v>
      </c>
      <c r="E106">
        <f>E66*10000/E62</f>
        <v>2.7775203032683478</v>
      </c>
      <c r="F106">
        <f>F66*10000/F62</f>
        <v>15.062992728569158</v>
      </c>
      <c r="G106">
        <f>AVERAGE(C106:E106)</f>
        <v>2.9182544651434803</v>
      </c>
      <c r="H106">
        <f>STDEV(C106:E106)</f>
        <v>0.7042937882815502</v>
      </c>
      <c r="I106">
        <f>(B106*B4+C106*C4+D106*D4+E106*E4+F106*F4)/SUM(B4:F4)</f>
        <v>4.7904725371382835</v>
      </c>
      <c r="K106">
        <f>(LN(H106)+LN(H126))/2-LN(K114*K115^6)</f>
        <v>-3.0362942567528903</v>
      </c>
    </row>
    <row r="107" spans="1:11" ht="12.75">
      <c r="A107" t="s">
        <v>71</v>
      </c>
      <c r="B107">
        <f>B67*10000/B62</f>
        <v>0.4040979548437889</v>
      </c>
      <c r="C107">
        <f>C67*10000/C62</f>
        <v>0.4204906987649137</v>
      </c>
      <c r="D107">
        <f>D67*10000/D62</f>
        <v>0.4810973667160134</v>
      </c>
      <c r="E107">
        <f>E67*10000/E62</f>
        <v>0.5158857287883646</v>
      </c>
      <c r="F107">
        <f>F67*10000/F62</f>
        <v>0.08240980142239995</v>
      </c>
      <c r="G107">
        <f>AVERAGE(C107:E107)</f>
        <v>0.47249126475643055</v>
      </c>
      <c r="H107">
        <f>STDEV(C107:E107)</f>
        <v>0.048276305590815936</v>
      </c>
      <c r="I107">
        <f>(B107*B4+C107*C4+D107*D4+E107*E4+F107*F4)/SUM(B4:F4)</f>
        <v>0.4105667120088954</v>
      </c>
      <c r="K107">
        <f>(LN(H107)+LN(H127))/2-LN(K114*K115^7)</f>
        <v>-4.733805901679103</v>
      </c>
    </row>
    <row r="108" spans="1:9" ht="12.75">
      <c r="A108" t="s">
        <v>72</v>
      </c>
      <c r="B108">
        <f>B68*10000/B62</f>
        <v>0.15463987492503403</v>
      </c>
      <c r="C108">
        <f>C68*10000/C62</f>
        <v>0.040025651020928595</v>
      </c>
      <c r="D108">
        <f>D68*10000/D62</f>
        <v>-0.018946570051712675</v>
      </c>
      <c r="E108">
        <f>E68*10000/E62</f>
        <v>0.03356626314752992</v>
      </c>
      <c r="F108">
        <f>F68*10000/F62</f>
        <v>-0.41027207846877284</v>
      </c>
      <c r="G108">
        <f>AVERAGE(C108:E108)</f>
        <v>0.018215114705581945</v>
      </c>
      <c r="H108">
        <f>STDEV(C108:E108)</f>
        <v>0.03234461366943745</v>
      </c>
      <c r="I108">
        <f>(B108*B4+C108*C4+D108*D4+E108*E4+F108*F4)/SUM(B4:F4)</f>
        <v>-0.019245197943969124</v>
      </c>
    </row>
    <row r="109" spans="1:9" ht="12.75">
      <c r="A109" t="s">
        <v>73</v>
      </c>
      <c r="B109">
        <f>B69*10000/B62</f>
        <v>-0.12448257946862644</v>
      </c>
      <c r="C109">
        <f>C69*10000/C62</f>
        <v>0.019371942124493755</v>
      </c>
      <c r="D109">
        <f>D69*10000/D62</f>
        <v>-0.1622156593712959</v>
      </c>
      <c r="E109">
        <f>E69*10000/E62</f>
        <v>-0.17667647348787224</v>
      </c>
      <c r="F109">
        <f>F69*10000/F62</f>
        <v>-0.03426552281146246</v>
      </c>
      <c r="G109">
        <f>AVERAGE(C109:E109)</f>
        <v>-0.10650673024489148</v>
      </c>
      <c r="H109">
        <f>STDEV(C109:E109)</f>
        <v>0.10925364481031197</v>
      </c>
      <c r="I109">
        <f>(B109*B4+C109*C4+D109*D4+E109*E4+F109*F4)/SUM(B4:F4)</f>
        <v>-0.09944057861014396</v>
      </c>
    </row>
    <row r="110" spans="1:11" ht="12.75">
      <c r="A110" t="s">
        <v>74</v>
      </c>
      <c r="B110">
        <f>B70*10000/B62</f>
        <v>-0.325389815622803</v>
      </c>
      <c r="C110">
        <f>C70*10000/C62</f>
        <v>-0.13395256868821875</v>
      </c>
      <c r="D110">
        <f>D70*10000/D62</f>
        <v>-0.0428247415945667</v>
      </c>
      <c r="E110">
        <f>E70*10000/E62</f>
        <v>-0.05321171094507181</v>
      </c>
      <c r="F110">
        <f>F70*10000/F62</f>
        <v>-0.37370416273401164</v>
      </c>
      <c r="G110">
        <f>AVERAGE(C110:E110)</f>
        <v>-0.07666300707595242</v>
      </c>
      <c r="H110">
        <f>STDEV(C110:E110)</f>
        <v>0.04988529528193982</v>
      </c>
      <c r="I110">
        <f>(B110*B4+C110*C4+D110*D4+E110*E4+F110*F4)/SUM(B4:F4)</f>
        <v>-0.1522146940564872</v>
      </c>
      <c r="K110">
        <f>EXP(AVERAGE(K103:K107))</f>
        <v>0.024023492991745915</v>
      </c>
    </row>
    <row r="111" spans="1:9" ht="12.75">
      <c r="A111" t="s">
        <v>75</v>
      </c>
      <c r="B111">
        <f>B71*10000/B62</f>
        <v>-0.042103558032431564</v>
      </c>
      <c r="C111">
        <f>C71*10000/C62</f>
        <v>-0.07007923603616699</v>
      </c>
      <c r="D111">
        <f>D71*10000/D62</f>
        <v>0.022717708969852205</v>
      </c>
      <c r="E111">
        <f>E71*10000/E62</f>
        <v>0.03711745266860468</v>
      </c>
      <c r="F111">
        <f>F71*10000/F62</f>
        <v>-0.06500935604506011</v>
      </c>
      <c r="G111">
        <f>AVERAGE(C111:E111)</f>
        <v>-0.003414691465903369</v>
      </c>
      <c r="H111">
        <f>STDEV(C111:E111)</f>
        <v>0.058180402900959174</v>
      </c>
      <c r="I111">
        <f>(B111*B4+C111*C4+D111*D4+E111*E4+F111*F4)/SUM(B4:F4)</f>
        <v>-0.01723090856437949</v>
      </c>
    </row>
    <row r="112" spans="1:9" ht="12.75">
      <c r="A112" t="s">
        <v>76</v>
      </c>
      <c r="B112">
        <f>B72*10000/B62</f>
        <v>-0.018614113428558992</v>
      </c>
      <c r="C112">
        <f>C72*10000/C62</f>
        <v>-0.00080870430246699</v>
      </c>
      <c r="D112">
        <f>D72*10000/D62</f>
        <v>-0.013023297784564234</v>
      </c>
      <c r="E112">
        <f>E72*10000/E62</f>
        <v>0.006600596143927789</v>
      </c>
      <c r="F112">
        <f>F72*10000/F62</f>
        <v>-0.01203485821342324</v>
      </c>
      <c r="G112">
        <f>AVERAGE(C112:E112)</f>
        <v>-0.0024104686477011447</v>
      </c>
      <c r="H112">
        <f>STDEV(C112:E112)</f>
        <v>0.009909517646809257</v>
      </c>
      <c r="I112">
        <f>(B112*B4+C112*C4+D112*D4+E112*E4+F112*F4)/SUM(B4:F4)</f>
        <v>-0.006033748582336479</v>
      </c>
    </row>
    <row r="113" spans="1:9" ht="12.75">
      <c r="A113" t="s">
        <v>77</v>
      </c>
      <c r="B113">
        <f>B73*10000/B62</f>
        <v>0.04946450390838036</v>
      </c>
      <c r="C113">
        <f>C73*10000/C62</f>
        <v>0.03987066484026108</v>
      </c>
      <c r="D113">
        <f>D73*10000/D62</f>
        <v>0.01953228966642259</v>
      </c>
      <c r="E113">
        <f>E73*10000/E62</f>
        <v>0.043725592061093034</v>
      </c>
      <c r="F113">
        <f>F73*10000/F62</f>
        <v>-0.009683937374897892</v>
      </c>
      <c r="G113">
        <f>AVERAGE(C113:E113)</f>
        <v>0.0343761821892589</v>
      </c>
      <c r="H113">
        <f>STDEV(C113:E113)</f>
        <v>0.012998883601741142</v>
      </c>
      <c r="I113">
        <f>(B113*B4+C113*C4+D113*D4+E113*E4+F113*F4)/SUM(B4:F4)</f>
        <v>0.030677946100735837</v>
      </c>
    </row>
    <row r="114" spans="1:11" ht="12.75">
      <c r="A114" t="s">
        <v>78</v>
      </c>
      <c r="B114">
        <f>B74*10000/B62</f>
        <v>-0.22160568743132972</v>
      </c>
      <c r="C114">
        <f>C74*10000/C62</f>
        <v>-0.19281025330783316</v>
      </c>
      <c r="D114">
        <f>D74*10000/D62</f>
        <v>-0.21808821326257075</v>
      </c>
      <c r="E114">
        <f>E74*10000/E62</f>
        <v>-0.20299978001474486</v>
      </c>
      <c r="F114">
        <f>F74*10000/F62</f>
        <v>-0.16659583851499976</v>
      </c>
      <c r="G114">
        <f>AVERAGE(C114:E114)</f>
        <v>-0.20463274886171626</v>
      </c>
      <c r="H114">
        <f>STDEV(C114:E114)</f>
        <v>0.012717851835499167</v>
      </c>
      <c r="I114">
        <f>(B114*B4+C114*C4+D114*D4+E114*E4+F114*F4)/SUM(B4:F4)</f>
        <v>-0.20200682784095061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0.00019176166662331206</v>
      </c>
      <c r="C115">
        <f>C75*10000/C62</f>
        <v>0.0004367744012190801</v>
      </c>
      <c r="D115">
        <f>D75*10000/D62</f>
        <v>0.002793810189179406</v>
      </c>
      <c r="E115">
        <f>E75*10000/E62</f>
        <v>-0.0011038505163263022</v>
      </c>
      <c r="F115">
        <f>F75*10000/F62</f>
        <v>-0.003013468024950111</v>
      </c>
      <c r="G115">
        <f>AVERAGE(C115:E115)</f>
        <v>0.0007089113580240614</v>
      </c>
      <c r="H115">
        <f>STDEV(C115:E115)</f>
        <v>0.0019630291990327398</v>
      </c>
      <c r="I115">
        <f>(B115*B4+C115*C4+D115*D4+E115*E4+F115*F4)/SUM(B4:F4)</f>
        <v>0.00013759971979574508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-112.22847163106563</v>
      </c>
      <c r="C122">
        <f>C82*10000/C62</f>
        <v>-55.491457786814635</v>
      </c>
      <c r="D122">
        <f>D82*10000/D62</f>
        <v>53.97597302000626</v>
      </c>
      <c r="E122">
        <f>E82*10000/E62</f>
        <v>53.32671592251324</v>
      </c>
      <c r="F122">
        <f>F82*10000/F62</f>
        <v>28.30416798390079</v>
      </c>
      <c r="G122">
        <f>AVERAGE(C122:E122)</f>
        <v>17.270410385234953</v>
      </c>
      <c r="H122">
        <f>STDEV(C122:E122)</f>
        <v>63.01446245592914</v>
      </c>
      <c r="I122">
        <f>(B122*B4+C122*C4+D122*D4+E122*E4+F122*F4)/SUM(B4:F4)</f>
        <v>0.030082949643010625</v>
      </c>
    </row>
    <row r="123" spans="1:9" ht="12.75">
      <c r="A123" t="s">
        <v>82</v>
      </c>
      <c r="B123">
        <f>B83*10000/B62</f>
        <v>7.207740354926392</v>
      </c>
      <c r="C123">
        <f>C83*10000/C62</f>
        <v>3.287861899602212</v>
      </c>
      <c r="D123">
        <f>D83*10000/D62</f>
        <v>5.792076152731822</v>
      </c>
      <c r="E123">
        <f>E83*10000/E62</f>
        <v>2.9160492876907487</v>
      </c>
      <c r="F123">
        <f>F83*10000/F62</f>
        <v>13.560094436365938</v>
      </c>
      <c r="G123">
        <f>AVERAGE(C123:E123)</f>
        <v>3.9986624466749277</v>
      </c>
      <c r="H123">
        <f>STDEV(C123:E123)</f>
        <v>1.5642284664967103</v>
      </c>
      <c r="I123">
        <f>(B123*B4+C123*C4+D123*D4+E123*E4+F123*F4)/SUM(B4:F4)</f>
        <v>5.737436226538522</v>
      </c>
    </row>
    <row r="124" spans="1:9" ht="12.75">
      <c r="A124" t="s">
        <v>83</v>
      </c>
      <c r="B124">
        <f>B84*10000/B62</f>
        <v>3.263751887625946</v>
      </c>
      <c r="C124">
        <f>C84*10000/C62</f>
        <v>5.912856513437592</v>
      </c>
      <c r="D124">
        <f>D84*10000/D62</f>
        <v>7.129743755058686</v>
      </c>
      <c r="E124">
        <f>E84*10000/E62</f>
        <v>4.165380950628787</v>
      </c>
      <c r="F124">
        <f>F84*10000/F62</f>
        <v>4.524913797891044</v>
      </c>
      <c r="G124">
        <f>AVERAGE(C124:E124)</f>
        <v>5.735993739708356</v>
      </c>
      <c r="H124">
        <f>STDEV(C124:E124)</f>
        <v>1.490074508076782</v>
      </c>
      <c r="I124">
        <f>(B124*B4+C124*C4+D124*D4+E124*E4+F124*F4)/SUM(B4:F4)</f>
        <v>5.217496589325246</v>
      </c>
    </row>
    <row r="125" spans="1:9" ht="12.75">
      <c r="A125" t="s">
        <v>84</v>
      </c>
      <c r="B125">
        <f>B85*10000/B62</f>
        <v>1.2870761209628996</v>
      </c>
      <c r="C125">
        <f>C85*10000/C62</f>
        <v>0.8563316302683485</v>
      </c>
      <c r="D125">
        <f>D85*10000/D62</f>
        <v>1.4168340439490354</v>
      </c>
      <c r="E125">
        <f>E85*10000/E62</f>
        <v>0.7947775491145396</v>
      </c>
      <c r="F125">
        <f>F85*10000/F62</f>
        <v>-0.16111224027189874</v>
      </c>
      <c r="G125">
        <f>AVERAGE(C125:E125)</f>
        <v>1.0226477411106412</v>
      </c>
      <c r="H125">
        <f>STDEV(C125:E125)</f>
        <v>0.3427599119438043</v>
      </c>
      <c r="I125">
        <f>(B125*B4+C125*C4+D125*D4+E125*E4+F125*F4)/SUM(B4:F4)</f>
        <v>0.9028755379019454</v>
      </c>
    </row>
    <row r="126" spans="1:9" ht="12.75">
      <c r="A126" t="s">
        <v>85</v>
      </c>
      <c r="B126">
        <f>B86*10000/B62</f>
        <v>0.07519713029868089</v>
      </c>
      <c r="C126">
        <f>C86*10000/C62</f>
        <v>0.2786999675692352</v>
      </c>
      <c r="D126">
        <f>D86*10000/D62</f>
        <v>0.6968401262202277</v>
      </c>
      <c r="E126">
        <f>E86*10000/E62</f>
        <v>0.3675462978985922</v>
      </c>
      <c r="F126">
        <f>F86*10000/F62</f>
        <v>1.29809127947602</v>
      </c>
      <c r="G126">
        <f>AVERAGE(C126:E126)</f>
        <v>0.4476954638960184</v>
      </c>
      <c r="H126">
        <f>STDEV(C126:E126)</f>
        <v>0.22029120426547125</v>
      </c>
      <c r="I126">
        <f>(B126*B4+C126*C4+D126*D4+E126*E4+F126*F4)/SUM(B4:F4)</f>
        <v>0.5073260675663807</v>
      </c>
    </row>
    <row r="127" spans="1:9" ht="12.75">
      <c r="A127" t="s">
        <v>86</v>
      </c>
      <c r="B127">
        <f>B87*10000/B62</f>
        <v>-0.2978932605245862</v>
      </c>
      <c r="C127">
        <f>C87*10000/C62</f>
        <v>-0.11698037625888803</v>
      </c>
      <c r="D127">
        <f>D87*10000/D62</f>
        <v>-0.11443964824846639</v>
      </c>
      <c r="E127">
        <f>E87*10000/E62</f>
        <v>-0.17288532327028178</v>
      </c>
      <c r="F127">
        <f>F87*10000/F62</f>
        <v>0.1063568916261238</v>
      </c>
      <c r="G127">
        <f>AVERAGE(C127:E127)</f>
        <v>-0.13476844925921208</v>
      </c>
      <c r="H127">
        <f>STDEV(C127:E127)</f>
        <v>0.03303461651037518</v>
      </c>
      <c r="I127">
        <f>(B127*B4+C127*C4+D127*D4+E127*E4+F127*F4)/SUM(B4:F4)</f>
        <v>-0.12615093230158586</v>
      </c>
    </row>
    <row r="128" spans="1:9" ht="12.75">
      <c r="A128" t="s">
        <v>87</v>
      </c>
      <c r="B128">
        <f>B88*10000/B62</f>
        <v>0.1497180312772736</v>
      </c>
      <c r="C128">
        <f>C88*10000/C62</f>
        <v>-0.11530276914055804</v>
      </c>
      <c r="D128">
        <f>D88*10000/D62</f>
        <v>0.07441328406651085</v>
      </c>
      <c r="E128">
        <f>E88*10000/E62</f>
        <v>0.12359520741992326</v>
      </c>
      <c r="F128">
        <f>F88*10000/F62</f>
        <v>-0.03384689480790653</v>
      </c>
      <c r="G128">
        <f>AVERAGE(C128:E128)</f>
        <v>0.027568574115292024</v>
      </c>
      <c r="H128">
        <f>STDEV(C128:E128)</f>
        <v>0.12615023162477124</v>
      </c>
      <c r="I128">
        <f>(B128*B4+C128*C4+D128*D4+E128*E4+F128*F4)/SUM(B4:F4)</f>
        <v>0.03698494232884997</v>
      </c>
    </row>
    <row r="129" spans="1:9" ht="12.75">
      <c r="A129" t="s">
        <v>88</v>
      </c>
      <c r="B129">
        <f>B89*10000/B62</f>
        <v>-0.1579947236587351</v>
      </c>
      <c r="C129">
        <f>C89*10000/C62</f>
        <v>-0.13454691772662103</v>
      </c>
      <c r="D129">
        <f>D89*10000/D62</f>
        <v>-0.08053354226297255</v>
      </c>
      <c r="E129">
        <f>E89*10000/E62</f>
        <v>0.05193936695139921</v>
      </c>
      <c r="F129">
        <f>F89*10000/F62</f>
        <v>-0.06412188070026015</v>
      </c>
      <c r="G129">
        <f>AVERAGE(C129:E129)</f>
        <v>-0.05438036434606478</v>
      </c>
      <c r="H129">
        <f>STDEV(C129:E129)</f>
        <v>0.09595454720657055</v>
      </c>
      <c r="I129">
        <f>(B129*B4+C129*C4+D129*D4+E129*E4+F129*F4)/SUM(B4:F4)</f>
        <v>-0.0706562143597258</v>
      </c>
    </row>
    <row r="130" spans="1:9" ht="12.75">
      <c r="A130" t="s">
        <v>89</v>
      </c>
      <c r="B130">
        <f>B90*10000/B62</f>
        <v>0.1935666515661746</v>
      </c>
      <c r="C130">
        <f>C90*10000/C62</f>
        <v>0.07303471461160826</v>
      </c>
      <c r="D130">
        <f>D90*10000/D62</f>
        <v>0.12433119010040442</v>
      </c>
      <c r="E130">
        <f>E90*10000/E62</f>
        <v>0.17603815359111874</v>
      </c>
      <c r="F130">
        <f>F90*10000/F62</f>
        <v>0.14752916875046174</v>
      </c>
      <c r="G130">
        <f>AVERAGE(C130:E130)</f>
        <v>0.12446801943437713</v>
      </c>
      <c r="H130">
        <f>STDEV(C130:E130)</f>
        <v>0.05150185581220755</v>
      </c>
      <c r="I130">
        <f>(B130*B4+C130*C4+D130*D4+E130*E4+F130*F4)/SUM(B4:F4)</f>
        <v>0.13751172373441697</v>
      </c>
    </row>
    <row r="131" spans="1:9" ht="12.75">
      <c r="A131" t="s">
        <v>90</v>
      </c>
      <c r="B131">
        <f>B91*10000/B62</f>
        <v>0.030062541320417916</v>
      </c>
      <c r="C131">
        <f>C91*10000/C62</f>
        <v>0.031049449793713817</v>
      </c>
      <c r="D131">
        <f>D91*10000/D62</f>
        <v>-0.00785695827886121</v>
      </c>
      <c r="E131">
        <f>E91*10000/E62</f>
        <v>0.05119020130196016</v>
      </c>
      <c r="F131">
        <f>F91*10000/F62</f>
        <v>0.04925224589721987</v>
      </c>
      <c r="G131">
        <f>AVERAGE(C131:E131)</f>
        <v>0.02479423093893759</v>
      </c>
      <c r="H131">
        <f>STDEV(C131:E131)</f>
        <v>0.030016455250938733</v>
      </c>
      <c r="I131">
        <f>(B131*B4+C131*C4+D131*D4+E131*E4+F131*F4)/SUM(B4:F4)</f>
        <v>0.028818973983608692</v>
      </c>
    </row>
    <row r="132" spans="1:9" ht="12.75">
      <c r="A132" t="s">
        <v>91</v>
      </c>
      <c r="B132">
        <f>B92*10000/B62</f>
        <v>0.06713472484236326</v>
      </c>
      <c r="C132">
        <f>C92*10000/C62</f>
        <v>0.03143622073179413</v>
      </c>
      <c r="D132">
        <f>D92*10000/D62</f>
        <v>0.03532964119677043</v>
      </c>
      <c r="E132">
        <f>E92*10000/E62</f>
        <v>0.05729140668978236</v>
      </c>
      <c r="F132">
        <f>F92*10000/F62</f>
        <v>0.027343008574185628</v>
      </c>
      <c r="G132">
        <f>AVERAGE(C132:E132)</f>
        <v>0.04135242287278231</v>
      </c>
      <c r="H132">
        <f>STDEV(C132:E132)</f>
        <v>0.013940160851590496</v>
      </c>
      <c r="I132">
        <f>(B132*B4+C132*C4+D132*D4+E132*E4+F132*F4)/SUM(B4:F4)</f>
        <v>0.043204263885243586</v>
      </c>
    </row>
    <row r="133" spans="1:9" ht="12.75">
      <c r="A133" t="s">
        <v>92</v>
      </c>
      <c r="B133">
        <f>B93*10000/B62</f>
        <v>0.10193720936930413</v>
      </c>
      <c r="C133">
        <f>C93*10000/C62</f>
        <v>0.08582263689116625</v>
      </c>
      <c r="D133">
        <f>D93*10000/D62</f>
        <v>0.08792127869076878</v>
      </c>
      <c r="E133">
        <f>E93*10000/E62</f>
        <v>0.09267854754484828</v>
      </c>
      <c r="F133">
        <f>F93*10000/F62</f>
        <v>0.07083538319479213</v>
      </c>
      <c r="G133">
        <f>AVERAGE(C133:E133)</f>
        <v>0.08880748770892777</v>
      </c>
      <c r="H133">
        <f>STDEV(C133:E133)</f>
        <v>0.0035128197421327514</v>
      </c>
      <c r="I133">
        <f>(B133*B4+C133*C4+D133*D4+E133*E4+F133*F4)/SUM(B4:F4)</f>
        <v>0.08830511752871151</v>
      </c>
    </row>
    <row r="134" spans="1:9" ht="12.75">
      <c r="A134" t="s">
        <v>93</v>
      </c>
      <c r="B134">
        <f>B94*10000/B62</f>
        <v>0.027324895001856905</v>
      </c>
      <c r="C134">
        <f>C94*10000/C62</f>
        <v>0.018161966608144956</v>
      </c>
      <c r="D134">
        <f>D94*10000/D62</f>
        <v>0.004341927923730684</v>
      </c>
      <c r="E134">
        <f>E94*10000/E62</f>
        <v>-0.0008119003293375214</v>
      </c>
      <c r="F134">
        <f>F94*10000/F62</f>
        <v>-0.043343200018608086</v>
      </c>
      <c r="G134">
        <f>AVERAGE(C134:E134)</f>
        <v>0.007230664734179374</v>
      </c>
      <c r="H134">
        <f>STDEV(C134:E134)</f>
        <v>0.00981124390229667</v>
      </c>
      <c r="I134">
        <f>(B134*B4+C134*C4+D134*D4+E134*E4+F134*F4)/SUM(B4:F4)</f>
        <v>0.003387303340115621</v>
      </c>
    </row>
    <row r="135" spans="1:9" ht="12.75">
      <c r="A135" t="s">
        <v>94</v>
      </c>
      <c r="B135">
        <f>B95*10000/B62</f>
        <v>-0.00015587035415367642</v>
      </c>
      <c r="C135">
        <f>C95*10000/C62</f>
        <v>-0.01042974823555554</v>
      </c>
      <c r="D135">
        <f>D95*10000/D62</f>
        <v>-0.005328838341939572</v>
      </c>
      <c r="E135">
        <f>E95*10000/E62</f>
        <v>-0.003380669643924358</v>
      </c>
      <c r="F135">
        <f>F95*10000/F62</f>
        <v>-0.00020107146959883097</v>
      </c>
      <c r="G135">
        <f>AVERAGE(C135:E135)</f>
        <v>-0.00637975207380649</v>
      </c>
      <c r="H135">
        <f>STDEV(C135:E135)</f>
        <v>0.0036401499971317254</v>
      </c>
      <c r="I135">
        <f>(B135*B4+C135*C4+D135*D4+E135*E4+F135*F4)/SUM(B4:F4)</f>
        <v>-0.004657595497775043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2005-06-27T13:17:32Z</cp:lastPrinted>
  <dcterms:created xsi:type="dcterms:W3CDTF">2005-06-27T13:17:32Z</dcterms:created>
  <dcterms:modified xsi:type="dcterms:W3CDTF">2005-06-29T14:41:14Z</dcterms:modified>
  <cp:category/>
  <cp:version/>
  <cp:contentType/>
  <cp:contentStatus/>
</cp:coreProperties>
</file>