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<sst xmlns="http://schemas.openxmlformats.org/spreadsheetml/2006/main" count="204" uniqueCount="98">
  <si>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30/06/2005       06:50:36</t>
  </si>
  <si>
    <t>LISSNER</t>
  </si>
  <si>
    <t>HCMQAP597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</si>
  <si>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</si>
  <si>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</si>
  <si>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</si>
  <si>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</si>
  <si>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</si>
  <si>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</si>
  <si>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</si>
  <si>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</si>
  <si>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</si>
  <si>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</si>
  <si>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</si>
  <si>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</si>
  <si>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</si>
  <si>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</si>
  <si>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</si>
  <si>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</si>
  <si>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</si>
  <si>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</si>
  <si>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</si>
  <si>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</si>
  <si>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</si>
  <si>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</si>
  <si>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</si>
  <si>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</si>
  <si>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</si>
  <si>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</si>
  <si>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</si>
  <si>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</si>
  <si>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</si>
  <si>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</si>
  <si>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</si>
  <si>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</si>
  <si>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</si>
  <si>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</si>
  <si>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</si>
  <si>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</si>
  <si>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</si>
  <si>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</si>
  <si>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</si>
  <si>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</si>
  <si>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</si>
  <si>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</si>
  <si>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</si>
  <si>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</si>
  <si>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</si>
  <si>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</si>
  <si>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</si>
  <si>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</si>
  <si>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</si>
  <si>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</si>
  <si>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</si>
  <si>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</si>
  <si>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</si>
  <si>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</si>
  <si>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ACCEPTED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</si>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</sst>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24503558"/>
        <c:axId val="19205431"/>
      </c:lineChart>
      <c:catAx>
        <c:axId val="245035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205431"/>
        <c:crosses val="autoZero"/>
        <c:auto val="1"/>
        <c:lblOffset val="100"/>
        <c:noMultiLvlLbl val="0"/>
      </c:catAx>
      <c:valAx>
        <c:axId val="19205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03558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-0.002259</v>
      </c>
      <c r="C4" s="12">
        <v>-0.00376</v>
      </c>
      <c r="D4" s="12">
        <v>-0.003761</v>
      </c>
      <c r="E4" s="12">
        <v>-0.003761</v>
      </c>
      <c r="F4" s="24">
        <v>-0.002087</v>
      </c>
      <c r="G4" s="34">
        <v>-0.011719</v>
      </c>
    </row>
    <row r="5" spans="1:7" ht="12.75" thickBot="1">
      <c r="A5" s="44" t="s">
        <v>13</v>
      </c>
      <c r="B5" s="45">
        <v>0.19022</v>
      </c>
      <c r="C5" s="46">
        <v>0.159889</v>
      </c>
      <c r="D5" s="46">
        <v>-0.871132</v>
      </c>
      <c r="E5" s="46">
        <v>1.026114</v>
      </c>
      <c r="F5" s="47">
        <v>-0.790419</v>
      </c>
      <c r="G5" s="48">
        <v>10.528426</v>
      </c>
    </row>
    <row r="6" spans="1:7" ht="12.75" thickTop="1">
      <c r="A6" s="6" t="s">
        <v>14</v>
      </c>
      <c r="B6" s="39">
        <v>-113.5497</v>
      </c>
      <c r="C6" s="40">
        <v>-6.573051</v>
      </c>
      <c r="D6" s="40">
        <v>62.01533</v>
      </c>
      <c r="E6" s="40">
        <v>131.5556</v>
      </c>
      <c r="F6" s="41">
        <v>-214.1086</v>
      </c>
      <c r="G6" s="42">
        <v>0.002227981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2.385554</v>
      </c>
      <c r="C8" s="13">
        <v>-1.982138</v>
      </c>
      <c r="D8" s="13">
        <v>-0.09148641</v>
      </c>
      <c r="E8" s="13">
        <v>-1.884812</v>
      </c>
      <c r="F8" s="25">
        <v>-4.007671</v>
      </c>
      <c r="G8" s="35">
        <v>-1.142831</v>
      </c>
    </row>
    <row r="9" spans="1:7" ht="12">
      <c r="A9" s="20" t="s">
        <v>17</v>
      </c>
      <c r="B9" s="29">
        <v>-0.1856143</v>
      </c>
      <c r="C9" s="13">
        <v>-0.02133042</v>
      </c>
      <c r="D9" s="13">
        <v>-0.5319694</v>
      </c>
      <c r="E9" s="13">
        <v>0.01348329</v>
      </c>
      <c r="F9" s="25">
        <v>-0.8487978</v>
      </c>
      <c r="G9" s="35">
        <v>-0.2700647</v>
      </c>
    </row>
    <row r="10" spans="1:7" ht="12">
      <c r="A10" s="20" t="s">
        <v>18</v>
      </c>
      <c r="B10" s="29">
        <v>-0.1708786</v>
      </c>
      <c r="C10" s="13">
        <v>0.8017111</v>
      </c>
      <c r="D10" s="13">
        <v>0.2717932</v>
      </c>
      <c r="E10" s="13">
        <v>0.8953649</v>
      </c>
      <c r="F10" s="25">
        <v>-0.1982315</v>
      </c>
      <c r="G10" s="35">
        <v>0.4226411</v>
      </c>
    </row>
    <row r="11" spans="1:7" ht="12">
      <c r="A11" s="21" t="s">
        <v>19</v>
      </c>
      <c r="B11" s="31">
        <v>4.270946</v>
      </c>
      <c r="C11" s="15">
        <v>2.61785</v>
      </c>
      <c r="D11" s="15">
        <v>2.958637</v>
      </c>
      <c r="E11" s="15">
        <v>2.799527</v>
      </c>
      <c r="F11" s="27">
        <v>14.26957</v>
      </c>
      <c r="G11" s="37">
        <v>4.538207</v>
      </c>
    </row>
    <row r="12" spans="1:7" ht="12">
      <c r="A12" s="20" t="s">
        <v>20</v>
      </c>
      <c r="B12" s="29">
        <v>-0.1675773</v>
      </c>
      <c r="C12" s="13">
        <v>-0.2403409</v>
      </c>
      <c r="D12" s="13">
        <v>0.3227674</v>
      </c>
      <c r="E12" s="13">
        <v>-0.02884461</v>
      </c>
      <c r="F12" s="25">
        <v>-0.4157952</v>
      </c>
      <c r="G12" s="35">
        <v>-0.06684403</v>
      </c>
    </row>
    <row r="13" spans="1:7" ht="12">
      <c r="A13" s="20" t="s">
        <v>21</v>
      </c>
      <c r="B13" s="29">
        <v>0.04678478</v>
      </c>
      <c r="C13" s="13">
        <v>0.06767077</v>
      </c>
      <c r="D13" s="13">
        <v>-0.02146314</v>
      </c>
      <c r="E13" s="13">
        <v>-0.01314576</v>
      </c>
      <c r="F13" s="25">
        <v>-0.03029447</v>
      </c>
      <c r="G13" s="35">
        <v>0.01067293</v>
      </c>
    </row>
    <row r="14" spans="1:7" ht="12">
      <c r="A14" s="20" t="s">
        <v>22</v>
      </c>
      <c r="B14" s="29">
        <v>-0.03804278</v>
      </c>
      <c r="C14" s="13">
        <v>-0.05163712</v>
      </c>
      <c r="D14" s="13">
        <v>0.007850662</v>
      </c>
      <c r="E14" s="13">
        <v>0.0261061</v>
      </c>
      <c r="F14" s="25">
        <v>0.002576767</v>
      </c>
      <c r="G14" s="35">
        <v>-0.009408662</v>
      </c>
    </row>
    <row r="15" spans="1:7" ht="12">
      <c r="A15" s="21" t="s">
        <v>23</v>
      </c>
      <c r="B15" s="31">
        <v>-0.207256</v>
      </c>
      <c r="C15" s="15">
        <v>-0.04732748</v>
      </c>
      <c r="D15" s="15">
        <v>-0.01689249</v>
      </c>
      <c r="E15" s="15">
        <v>-0.006978265</v>
      </c>
      <c r="F15" s="27">
        <v>-0.3159058</v>
      </c>
      <c r="G15" s="37">
        <v>-0.08927013</v>
      </c>
    </row>
    <row r="16" spans="1:7" ht="12">
      <c r="A16" s="20" t="s">
        <v>24</v>
      </c>
      <c r="B16" s="29">
        <v>-0.02410167</v>
      </c>
      <c r="C16" s="13">
        <v>0.004921698</v>
      </c>
      <c r="D16" s="13">
        <v>0.01313751</v>
      </c>
      <c r="E16" s="13">
        <v>-0.01186738</v>
      </c>
      <c r="F16" s="25">
        <v>-0.05662423</v>
      </c>
      <c r="G16" s="35">
        <v>-0.009554506</v>
      </c>
    </row>
    <row r="17" spans="1:7" ht="12">
      <c r="A17" s="20" t="s">
        <v>25</v>
      </c>
      <c r="B17" s="29">
        <v>-0.01283083</v>
      </c>
      <c r="C17" s="13">
        <v>-0.02482915</v>
      </c>
      <c r="D17" s="13">
        <v>-0.02149481</v>
      </c>
      <c r="E17" s="13">
        <v>-0.02108246</v>
      </c>
      <c r="F17" s="25">
        <v>-0.02597792</v>
      </c>
      <c r="G17" s="35">
        <v>-0.02154444</v>
      </c>
    </row>
    <row r="18" spans="1:7" ht="12">
      <c r="A18" s="20" t="s">
        <v>26</v>
      </c>
      <c r="B18" s="29">
        <v>0.05793391</v>
      </c>
      <c r="C18" s="13">
        <v>0.01933906</v>
      </c>
      <c r="D18" s="13">
        <v>-0.007795039</v>
      </c>
      <c r="E18" s="13">
        <v>-0.01554112</v>
      </c>
      <c r="F18" s="25">
        <v>0.06480395</v>
      </c>
      <c r="G18" s="35">
        <v>0.01606166</v>
      </c>
    </row>
    <row r="19" spans="1:7" ht="12">
      <c r="A19" s="21" t="s">
        <v>27</v>
      </c>
      <c r="B19" s="31">
        <v>-0.2311239</v>
      </c>
      <c r="C19" s="15">
        <v>-0.2192622</v>
      </c>
      <c r="D19" s="15">
        <v>-0.2299386</v>
      </c>
      <c r="E19" s="15">
        <v>-0.2268152</v>
      </c>
      <c r="F19" s="27">
        <v>-0.1628651</v>
      </c>
      <c r="G19" s="37">
        <v>-0.2178338</v>
      </c>
    </row>
    <row r="20" spans="1:7" ht="12.75" thickBot="1">
      <c r="A20" s="44" t="s">
        <v>28</v>
      </c>
      <c r="B20" s="45">
        <v>0.003276163</v>
      </c>
      <c r="C20" s="46">
        <v>-0.0008744302</v>
      </c>
      <c r="D20" s="46">
        <v>-0.0001446216</v>
      </c>
      <c r="E20" s="46">
        <v>-0.001355442</v>
      </c>
      <c r="F20" s="47">
        <v>-0.002232134</v>
      </c>
      <c r="G20" s="48">
        <v>-0.0003958255</v>
      </c>
    </row>
    <row r="21" spans="1:7" ht="12.75" thickTop="1">
      <c r="A21" s="6" t="s">
        <v>29</v>
      </c>
      <c r="B21" s="39">
        <v>-55.2154</v>
      </c>
      <c r="C21" s="40">
        <v>-14.01831</v>
      </c>
      <c r="D21" s="40">
        <v>-10.83969</v>
      </c>
      <c r="E21" s="40">
        <v>9.170281</v>
      </c>
      <c r="F21" s="41">
        <v>88.08889</v>
      </c>
      <c r="G21" s="43">
        <v>0.004924026</v>
      </c>
    </row>
    <row r="22" spans="1:7" ht="12">
      <c r="A22" s="20" t="s">
        <v>30</v>
      </c>
      <c r="B22" s="29">
        <v>3.804395</v>
      </c>
      <c r="C22" s="13">
        <v>3.197776</v>
      </c>
      <c r="D22" s="13">
        <v>-17.42265</v>
      </c>
      <c r="E22" s="13">
        <v>20.52231</v>
      </c>
      <c r="F22" s="25">
        <v>-15.80839</v>
      </c>
      <c r="G22" s="36">
        <v>0</v>
      </c>
    </row>
    <row r="23" spans="1:7" ht="12">
      <c r="A23" s="20" t="s">
        <v>31</v>
      </c>
      <c r="B23" s="29">
        <v>-0.1025126</v>
      </c>
      <c r="C23" s="13">
        <v>0.8107405</v>
      </c>
      <c r="D23" s="13">
        <v>-0.1793937</v>
      </c>
      <c r="E23" s="13">
        <v>-1.756663</v>
      </c>
      <c r="F23" s="25">
        <v>3.849954</v>
      </c>
      <c r="G23" s="35">
        <v>0.2283536</v>
      </c>
    </row>
    <row r="24" spans="1:7" ht="12">
      <c r="A24" s="20" t="s">
        <v>32</v>
      </c>
      <c r="B24" s="29">
        <v>1.501999</v>
      </c>
      <c r="C24" s="13">
        <v>-2.57112</v>
      </c>
      <c r="D24" s="13">
        <v>1.032341</v>
      </c>
      <c r="E24" s="13">
        <v>2.352822</v>
      </c>
      <c r="F24" s="25">
        <v>1.240656</v>
      </c>
      <c r="G24" s="35">
        <v>0.578728</v>
      </c>
    </row>
    <row r="25" spans="1:7" ht="12">
      <c r="A25" s="20" t="s">
        <v>33</v>
      </c>
      <c r="B25" s="29">
        <v>-0.2540876</v>
      </c>
      <c r="C25" s="13">
        <v>0.06911992</v>
      </c>
      <c r="D25" s="13">
        <v>-0.8615911</v>
      </c>
      <c r="E25" s="13">
        <v>-1.09829</v>
      </c>
      <c r="F25" s="25">
        <v>-0.6095958</v>
      </c>
      <c r="G25" s="35">
        <v>-0.5731336</v>
      </c>
    </row>
    <row r="26" spans="1:7" ht="12">
      <c r="A26" s="21" t="s">
        <v>34</v>
      </c>
      <c r="B26" s="31">
        <v>0.2120869</v>
      </c>
      <c r="C26" s="15">
        <v>-0.5163966</v>
      </c>
      <c r="D26" s="15">
        <v>-0.5865037</v>
      </c>
      <c r="E26" s="15">
        <v>-0.2686671</v>
      </c>
      <c r="F26" s="27">
        <v>0.7615233</v>
      </c>
      <c r="G26" s="37">
        <v>-0.1976644</v>
      </c>
    </row>
    <row r="27" spans="1:7" ht="12">
      <c r="A27" s="20" t="s">
        <v>35</v>
      </c>
      <c r="B27" s="29">
        <v>0.1822975</v>
      </c>
      <c r="C27" s="13">
        <v>0.2470459</v>
      </c>
      <c r="D27" s="13">
        <v>0.2429584</v>
      </c>
      <c r="E27" s="13">
        <v>-0.09924756</v>
      </c>
      <c r="F27" s="25">
        <v>0.3876554</v>
      </c>
      <c r="G27" s="35">
        <v>0.1721354</v>
      </c>
    </row>
    <row r="28" spans="1:7" ht="12">
      <c r="A28" s="20" t="s">
        <v>36</v>
      </c>
      <c r="B28" s="29">
        <v>0.2422264</v>
      </c>
      <c r="C28" s="13">
        <v>-0.3007668</v>
      </c>
      <c r="D28" s="13">
        <v>0.03861822</v>
      </c>
      <c r="E28" s="13">
        <v>0.1508088</v>
      </c>
      <c r="F28" s="25">
        <v>-0.02371594</v>
      </c>
      <c r="G28" s="35">
        <v>0.005061159</v>
      </c>
    </row>
    <row r="29" spans="1:7" ht="12">
      <c r="A29" s="20" t="s">
        <v>37</v>
      </c>
      <c r="B29" s="29">
        <v>0.08058038</v>
      </c>
      <c r="C29" s="13">
        <v>0.07824741</v>
      </c>
      <c r="D29" s="13">
        <v>-0.02601145</v>
      </c>
      <c r="E29" s="13">
        <v>-0.06681679</v>
      </c>
      <c r="F29" s="25">
        <v>-0.02370401</v>
      </c>
      <c r="G29" s="35">
        <v>0.00497186</v>
      </c>
    </row>
    <row r="30" spans="1:7" ht="12">
      <c r="A30" s="21" t="s">
        <v>38</v>
      </c>
      <c r="B30" s="31">
        <v>0.04463344</v>
      </c>
      <c r="C30" s="15">
        <v>0.03436458</v>
      </c>
      <c r="D30" s="15">
        <v>-0.04598154</v>
      </c>
      <c r="E30" s="15">
        <v>-0.05728937</v>
      </c>
      <c r="F30" s="27">
        <v>0.2351243</v>
      </c>
      <c r="G30" s="37">
        <v>0.02125881</v>
      </c>
    </row>
    <row r="31" spans="1:7" ht="12">
      <c r="A31" s="20" t="s">
        <v>39</v>
      </c>
      <c r="B31" s="29">
        <v>0.02662419</v>
      </c>
      <c r="C31" s="13">
        <v>0.01585395</v>
      </c>
      <c r="D31" s="13">
        <v>-0.00219759</v>
      </c>
      <c r="E31" s="13">
        <v>-0.01924582</v>
      </c>
      <c r="F31" s="25">
        <v>0.04240577</v>
      </c>
      <c r="G31" s="35">
        <v>0.008164427</v>
      </c>
    </row>
    <row r="32" spans="1:7" ht="12">
      <c r="A32" s="20" t="s">
        <v>40</v>
      </c>
      <c r="B32" s="29">
        <v>0.0259939</v>
      </c>
      <c r="C32" s="13">
        <v>-0.008141947</v>
      </c>
      <c r="D32" s="13">
        <v>0.02217327</v>
      </c>
      <c r="E32" s="13">
        <v>0.0135241</v>
      </c>
      <c r="F32" s="25">
        <v>0.01692584</v>
      </c>
      <c r="G32" s="35">
        <v>0.01264806</v>
      </c>
    </row>
    <row r="33" spans="1:7" ht="12">
      <c r="A33" s="20" t="s">
        <v>41</v>
      </c>
      <c r="B33" s="29">
        <v>0.1154906</v>
      </c>
      <c r="C33" s="13">
        <v>0.08953194</v>
      </c>
      <c r="D33" s="13">
        <v>0.0936922</v>
      </c>
      <c r="E33" s="13">
        <v>0.08034735</v>
      </c>
      <c r="F33" s="25">
        <v>0.04546697</v>
      </c>
      <c r="G33" s="35">
        <v>0.08619219</v>
      </c>
    </row>
    <row r="34" spans="1:7" ht="12">
      <c r="A34" s="21" t="s">
        <v>42</v>
      </c>
      <c r="B34" s="31">
        <v>0.0006252185</v>
      </c>
      <c r="C34" s="15">
        <v>0.002734969</v>
      </c>
      <c r="D34" s="15">
        <v>0.001434018</v>
      </c>
      <c r="E34" s="15">
        <v>-0.003128013</v>
      </c>
      <c r="F34" s="27">
        <v>-0.02677553</v>
      </c>
      <c r="G34" s="37">
        <v>-0.003240976</v>
      </c>
    </row>
    <row r="35" spans="1:7" ht="12.75" thickBot="1">
      <c r="A35" s="22" t="s">
        <v>43</v>
      </c>
      <c r="B35" s="32">
        <v>-0.001778245</v>
      </c>
      <c r="C35" s="16">
        <v>0.001337619</v>
      </c>
      <c r="D35" s="16">
        <v>-0.005319302</v>
      </c>
      <c r="E35" s="16">
        <v>-0.002680356</v>
      </c>
      <c r="F35" s="28">
        <v>0.003627475</v>
      </c>
      <c r="G35" s="38">
        <v>-0.001375981</v>
      </c>
    </row>
    <row r="36" spans="1:7" ht="12">
      <c r="A36" s="4" t="s">
        <v>44</v>
      </c>
      <c r="B36" s="3">
        <v>24.823</v>
      </c>
      <c r="C36" s="3">
        <v>24.80774</v>
      </c>
      <c r="D36" s="3">
        <v>24.80164</v>
      </c>
      <c r="E36" s="3">
        <v>24.78638</v>
      </c>
      <c r="F36" s="3">
        <v>24.77722</v>
      </c>
      <c r="G36" s="3"/>
    </row>
    <row r="37" spans="1:6" ht="12">
      <c r="A37" s="4" t="s">
        <v>45</v>
      </c>
      <c r="B37" s="2">
        <v>0.2644857</v>
      </c>
      <c r="C37" s="2">
        <v>0.1876831</v>
      </c>
      <c r="D37" s="2">
        <v>0.1464844</v>
      </c>
      <c r="E37" s="2">
        <v>0.1139323</v>
      </c>
      <c r="F37" s="2">
        <v>0.08239746</v>
      </c>
    </row>
    <row r="38" spans="1:7" ht="12">
      <c r="A38" s="4" t="s">
        <v>53</v>
      </c>
      <c r="B38" s="2">
        <v>0.0001930701</v>
      </c>
      <c r="C38" s="2">
        <v>1.118181E-05</v>
      </c>
      <c r="D38" s="2">
        <v>-0.0001054579</v>
      </c>
      <c r="E38" s="2">
        <v>-0.0002236757</v>
      </c>
      <c r="F38" s="2">
        <v>0.0003642205</v>
      </c>
      <c r="G38" s="2">
        <v>0.0001747909</v>
      </c>
    </row>
    <row r="39" spans="1:7" ht="12.75" thickBot="1">
      <c r="A39" s="4" t="s">
        <v>54</v>
      </c>
      <c r="B39" s="2">
        <v>9.379273E-05</v>
      </c>
      <c r="C39" s="2">
        <v>2.382755E-05</v>
      </c>
      <c r="D39" s="2">
        <v>1.824374E-05</v>
      </c>
      <c r="E39" s="2">
        <v>-1.513044E-05</v>
      </c>
      <c r="F39" s="2">
        <v>-0.0001491753</v>
      </c>
      <c r="G39" s="2">
        <v>0.0007178361</v>
      </c>
    </row>
    <row r="40" spans="2:7" ht="12.75" thickBot="1">
      <c r="B40" s="7" t="s">
        <v>46</v>
      </c>
      <c r="C40" s="18">
        <v>-0.003761</v>
      </c>
      <c r="D40" s="17" t="s">
        <v>47</v>
      </c>
      <c r="E40" s="18">
        <v>3.116217</v>
      </c>
      <c r="F40" s="17" t="s">
        <v>48</v>
      </c>
      <c r="G40" s="8">
        <v>55.117621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2.57421875" style="0" bestFit="1" customWidth="1"/>
    <col min="4" max="4" width="13.7109375" style="0" bestFit="1" customWidth="1"/>
    <col min="5" max="5" width="18.28125" style="0" bestFit="1" customWidth="1"/>
    <col min="6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0.002259</v>
      </c>
      <c r="C4">
        <v>0.00376</v>
      </c>
      <c r="D4">
        <v>0.003761</v>
      </c>
      <c r="E4">
        <v>0.003761</v>
      </c>
      <c r="F4">
        <v>0.002087</v>
      </c>
      <c r="G4">
        <v>0.011719</v>
      </c>
    </row>
    <row r="5" spans="1:7" ht="12.75">
      <c r="A5" t="s">
        <v>13</v>
      </c>
      <c r="B5">
        <v>0.19022</v>
      </c>
      <c r="C5">
        <v>0.159889</v>
      </c>
      <c r="D5">
        <v>-0.871132</v>
      </c>
      <c r="E5">
        <v>1.026114</v>
      </c>
      <c r="F5">
        <v>-0.790419</v>
      </c>
      <c r="G5">
        <v>10.528426</v>
      </c>
    </row>
    <row r="6" spans="1:7" ht="12.75">
      <c r="A6" t="s">
        <v>14</v>
      </c>
      <c r="B6" s="49">
        <v>-113.5497</v>
      </c>
      <c r="C6" s="49">
        <v>-6.573051</v>
      </c>
      <c r="D6" s="49">
        <v>62.01533</v>
      </c>
      <c r="E6" s="49">
        <v>131.5556</v>
      </c>
      <c r="F6" s="49">
        <v>-214.1086</v>
      </c>
      <c r="G6" s="49">
        <v>0.002227981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2.385554</v>
      </c>
      <c r="C8" s="49">
        <v>-1.982138</v>
      </c>
      <c r="D8" s="49">
        <v>-0.09148641</v>
      </c>
      <c r="E8" s="49">
        <v>-1.884812</v>
      </c>
      <c r="F8" s="49">
        <v>-4.007671</v>
      </c>
      <c r="G8" s="49">
        <v>-1.142831</v>
      </c>
    </row>
    <row r="9" spans="1:7" ht="12.75">
      <c r="A9" t="s">
        <v>17</v>
      </c>
      <c r="B9" s="49">
        <v>-0.1856143</v>
      </c>
      <c r="C9" s="49">
        <v>-0.02133042</v>
      </c>
      <c r="D9" s="49">
        <v>-0.5319694</v>
      </c>
      <c r="E9" s="49">
        <v>0.01348329</v>
      </c>
      <c r="F9" s="49">
        <v>-0.8487978</v>
      </c>
      <c r="G9" s="49">
        <v>-0.2700647</v>
      </c>
    </row>
    <row r="10" spans="1:7" ht="12.75">
      <c r="A10" t="s">
        <v>18</v>
      </c>
      <c r="B10" s="49">
        <v>-0.1708786</v>
      </c>
      <c r="C10" s="49">
        <v>0.8017111</v>
      </c>
      <c r="D10" s="49">
        <v>0.2717932</v>
      </c>
      <c r="E10" s="49">
        <v>0.8953649</v>
      </c>
      <c r="F10" s="49">
        <v>-0.1982315</v>
      </c>
      <c r="G10" s="49">
        <v>0.4226411</v>
      </c>
    </row>
    <row r="11" spans="1:7" ht="12.75">
      <c r="A11" t="s">
        <v>19</v>
      </c>
      <c r="B11" s="49">
        <v>4.270946</v>
      </c>
      <c r="C11" s="49">
        <v>2.61785</v>
      </c>
      <c r="D11" s="49">
        <v>2.958637</v>
      </c>
      <c r="E11" s="49">
        <v>2.799527</v>
      </c>
      <c r="F11" s="49">
        <v>14.26957</v>
      </c>
      <c r="G11" s="49">
        <v>4.538207</v>
      </c>
    </row>
    <row r="12" spans="1:7" ht="12.75">
      <c r="A12" t="s">
        <v>20</v>
      </c>
      <c r="B12" s="49">
        <v>-0.1675773</v>
      </c>
      <c r="C12" s="49">
        <v>-0.2403409</v>
      </c>
      <c r="D12" s="49">
        <v>0.3227674</v>
      </c>
      <c r="E12" s="49">
        <v>-0.02884461</v>
      </c>
      <c r="F12" s="49">
        <v>-0.4157952</v>
      </c>
      <c r="G12" s="49">
        <v>-0.06684403</v>
      </c>
    </row>
    <row r="13" spans="1:7" ht="12.75">
      <c r="A13" t="s">
        <v>21</v>
      </c>
      <c r="B13" s="49">
        <v>0.04678478</v>
      </c>
      <c r="C13" s="49">
        <v>0.06767077</v>
      </c>
      <c r="D13" s="49">
        <v>-0.02146314</v>
      </c>
      <c r="E13" s="49">
        <v>-0.01314576</v>
      </c>
      <c r="F13" s="49">
        <v>-0.03029447</v>
      </c>
      <c r="G13" s="49">
        <v>0.01067293</v>
      </c>
    </row>
    <row r="14" spans="1:7" ht="12.75">
      <c r="A14" t="s">
        <v>22</v>
      </c>
      <c r="B14" s="49">
        <v>-0.03804278</v>
      </c>
      <c r="C14" s="49">
        <v>-0.05163712</v>
      </c>
      <c r="D14" s="49">
        <v>0.007850662</v>
      </c>
      <c r="E14" s="49">
        <v>0.0261061</v>
      </c>
      <c r="F14" s="49">
        <v>0.002576767</v>
      </c>
      <c r="G14" s="49">
        <v>-0.009408662</v>
      </c>
    </row>
    <row r="15" spans="1:7" ht="12.75">
      <c r="A15" t="s">
        <v>23</v>
      </c>
      <c r="B15" s="49">
        <v>-0.207256</v>
      </c>
      <c r="C15" s="49">
        <v>-0.04732748</v>
      </c>
      <c r="D15" s="49">
        <v>-0.01689249</v>
      </c>
      <c r="E15" s="49">
        <v>-0.006978265</v>
      </c>
      <c r="F15" s="49">
        <v>-0.3159058</v>
      </c>
      <c r="G15" s="49">
        <v>-0.08927013</v>
      </c>
    </row>
    <row r="16" spans="1:7" ht="12.75">
      <c r="A16" t="s">
        <v>24</v>
      </c>
      <c r="B16" s="49">
        <v>-0.02410167</v>
      </c>
      <c r="C16" s="49">
        <v>0.004921698</v>
      </c>
      <c r="D16" s="49">
        <v>0.01313751</v>
      </c>
      <c r="E16" s="49">
        <v>-0.01186738</v>
      </c>
      <c r="F16" s="49">
        <v>-0.05662423</v>
      </c>
      <c r="G16" s="49">
        <v>-0.009554506</v>
      </c>
    </row>
    <row r="17" spans="1:7" ht="12.75">
      <c r="A17" t="s">
        <v>25</v>
      </c>
      <c r="B17" s="49">
        <v>-0.01283083</v>
      </c>
      <c r="C17" s="49">
        <v>-0.02482915</v>
      </c>
      <c r="D17" s="49">
        <v>-0.02149481</v>
      </c>
      <c r="E17" s="49">
        <v>-0.02108246</v>
      </c>
      <c r="F17" s="49">
        <v>-0.02597792</v>
      </c>
      <c r="G17" s="49">
        <v>-0.02154444</v>
      </c>
    </row>
    <row r="18" spans="1:7" ht="12.75">
      <c r="A18" t="s">
        <v>26</v>
      </c>
      <c r="B18" s="49">
        <v>0.05793391</v>
      </c>
      <c r="C18" s="49">
        <v>0.01933906</v>
      </c>
      <c r="D18" s="49">
        <v>-0.007795039</v>
      </c>
      <c r="E18" s="49">
        <v>-0.01554112</v>
      </c>
      <c r="F18" s="49">
        <v>0.06480395</v>
      </c>
      <c r="G18" s="49">
        <v>0.01606166</v>
      </c>
    </row>
    <row r="19" spans="1:7" ht="12.75">
      <c r="A19" t="s">
        <v>27</v>
      </c>
      <c r="B19" s="49">
        <v>-0.2311239</v>
      </c>
      <c r="C19" s="49">
        <v>-0.2192622</v>
      </c>
      <c r="D19" s="49">
        <v>-0.2299386</v>
      </c>
      <c r="E19" s="49">
        <v>-0.2268152</v>
      </c>
      <c r="F19" s="49">
        <v>-0.1628651</v>
      </c>
      <c r="G19" s="49">
        <v>-0.2178338</v>
      </c>
    </row>
    <row r="20" spans="1:7" ht="12.75">
      <c r="A20" t="s">
        <v>28</v>
      </c>
      <c r="B20" s="49">
        <v>0.003276163</v>
      </c>
      <c r="C20" s="49">
        <v>-0.0008744302</v>
      </c>
      <c r="D20" s="49">
        <v>-0.0001446216</v>
      </c>
      <c r="E20" s="49">
        <v>-0.001355442</v>
      </c>
      <c r="F20" s="49">
        <v>-0.002232134</v>
      </c>
      <c r="G20" s="49">
        <v>-0.0003958255</v>
      </c>
    </row>
    <row r="21" spans="1:7" ht="12.75">
      <c r="A21" t="s">
        <v>29</v>
      </c>
      <c r="B21" s="49">
        <v>-55.2154</v>
      </c>
      <c r="C21" s="49">
        <v>-14.01831</v>
      </c>
      <c r="D21" s="49">
        <v>-10.83969</v>
      </c>
      <c r="E21" s="49">
        <v>9.170281</v>
      </c>
      <c r="F21" s="49">
        <v>88.08889</v>
      </c>
      <c r="G21" s="49">
        <v>0.004924026</v>
      </c>
    </row>
    <row r="22" spans="1:7" ht="12.75">
      <c r="A22" t="s">
        <v>30</v>
      </c>
      <c r="B22" s="49">
        <v>3.804395</v>
      </c>
      <c r="C22" s="49">
        <v>3.197776</v>
      </c>
      <c r="D22" s="49">
        <v>-17.42265</v>
      </c>
      <c r="E22" s="49">
        <v>20.52231</v>
      </c>
      <c r="F22" s="49">
        <v>-15.80839</v>
      </c>
      <c r="G22" s="49">
        <v>0</v>
      </c>
    </row>
    <row r="23" spans="1:7" ht="12.75">
      <c r="A23" t="s">
        <v>31</v>
      </c>
      <c r="B23" s="49">
        <v>-0.1025126</v>
      </c>
      <c r="C23" s="49">
        <v>0.8107405</v>
      </c>
      <c r="D23" s="49">
        <v>-0.1793937</v>
      </c>
      <c r="E23" s="49">
        <v>-1.756663</v>
      </c>
      <c r="F23" s="49">
        <v>3.849954</v>
      </c>
      <c r="G23" s="49">
        <v>0.2283536</v>
      </c>
    </row>
    <row r="24" spans="1:7" ht="12.75">
      <c r="A24" t="s">
        <v>32</v>
      </c>
      <c r="B24" s="49">
        <v>1.501999</v>
      </c>
      <c r="C24" s="49">
        <v>-2.57112</v>
      </c>
      <c r="D24" s="49">
        <v>1.032341</v>
      </c>
      <c r="E24" s="49">
        <v>2.352822</v>
      </c>
      <c r="F24" s="49">
        <v>1.240656</v>
      </c>
      <c r="G24" s="49">
        <v>0.578728</v>
      </c>
    </row>
    <row r="25" spans="1:7" ht="12.75">
      <c r="A25" t="s">
        <v>33</v>
      </c>
      <c r="B25" s="49">
        <v>-0.2540876</v>
      </c>
      <c r="C25" s="49">
        <v>0.06911992</v>
      </c>
      <c r="D25" s="49">
        <v>-0.8615911</v>
      </c>
      <c r="E25" s="49">
        <v>-1.09829</v>
      </c>
      <c r="F25" s="49">
        <v>-0.6095958</v>
      </c>
      <c r="G25" s="49">
        <v>-0.5731336</v>
      </c>
    </row>
    <row r="26" spans="1:7" ht="12.75">
      <c r="A26" t="s">
        <v>34</v>
      </c>
      <c r="B26" s="49">
        <v>0.2120869</v>
      </c>
      <c r="C26" s="49">
        <v>-0.5163966</v>
      </c>
      <c r="D26" s="49">
        <v>-0.5865037</v>
      </c>
      <c r="E26" s="49">
        <v>-0.2686671</v>
      </c>
      <c r="F26" s="49">
        <v>0.7615233</v>
      </c>
      <c r="G26" s="49">
        <v>-0.1976644</v>
      </c>
    </row>
    <row r="27" spans="1:7" ht="12.75">
      <c r="A27" t="s">
        <v>35</v>
      </c>
      <c r="B27" s="49">
        <v>0.1822975</v>
      </c>
      <c r="C27" s="49">
        <v>0.2470459</v>
      </c>
      <c r="D27" s="49">
        <v>0.2429584</v>
      </c>
      <c r="E27" s="49">
        <v>-0.09924756</v>
      </c>
      <c r="F27" s="49">
        <v>0.3876554</v>
      </c>
      <c r="G27" s="49">
        <v>0.1721354</v>
      </c>
    </row>
    <row r="28" spans="1:7" ht="12.75">
      <c r="A28" t="s">
        <v>36</v>
      </c>
      <c r="B28" s="49">
        <v>0.2422264</v>
      </c>
      <c r="C28" s="49">
        <v>-0.3007668</v>
      </c>
      <c r="D28" s="49">
        <v>0.03861822</v>
      </c>
      <c r="E28" s="49">
        <v>0.1508088</v>
      </c>
      <c r="F28" s="49">
        <v>-0.02371594</v>
      </c>
      <c r="G28" s="49">
        <v>0.005061159</v>
      </c>
    </row>
    <row r="29" spans="1:7" ht="12.75">
      <c r="A29" t="s">
        <v>37</v>
      </c>
      <c r="B29" s="49">
        <v>0.08058038</v>
      </c>
      <c r="C29" s="49">
        <v>0.07824741</v>
      </c>
      <c r="D29" s="49">
        <v>-0.02601145</v>
      </c>
      <c r="E29" s="49">
        <v>-0.06681679</v>
      </c>
      <c r="F29" s="49">
        <v>-0.02370401</v>
      </c>
      <c r="G29" s="49">
        <v>0.00497186</v>
      </c>
    </row>
    <row r="30" spans="1:7" ht="12.75">
      <c r="A30" t="s">
        <v>38</v>
      </c>
      <c r="B30" s="49">
        <v>0.04463344</v>
      </c>
      <c r="C30" s="49">
        <v>0.03436458</v>
      </c>
      <c r="D30" s="49">
        <v>-0.04598154</v>
      </c>
      <c r="E30" s="49">
        <v>-0.05728937</v>
      </c>
      <c r="F30" s="49">
        <v>0.2351243</v>
      </c>
      <c r="G30" s="49">
        <v>0.02125881</v>
      </c>
    </row>
    <row r="31" spans="1:7" ht="12.75">
      <c r="A31" t="s">
        <v>39</v>
      </c>
      <c r="B31" s="49">
        <v>0.02662419</v>
      </c>
      <c r="C31" s="49">
        <v>0.01585395</v>
      </c>
      <c r="D31" s="49">
        <v>-0.00219759</v>
      </c>
      <c r="E31" s="49">
        <v>-0.01924582</v>
      </c>
      <c r="F31" s="49">
        <v>0.04240577</v>
      </c>
      <c r="G31" s="49">
        <v>0.008164427</v>
      </c>
    </row>
    <row r="32" spans="1:7" ht="12.75">
      <c r="A32" t="s">
        <v>40</v>
      </c>
      <c r="B32" s="49">
        <v>0.0259939</v>
      </c>
      <c r="C32" s="49">
        <v>-0.008141947</v>
      </c>
      <c r="D32" s="49">
        <v>0.02217327</v>
      </c>
      <c r="E32" s="49">
        <v>0.0135241</v>
      </c>
      <c r="F32" s="49">
        <v>0.01692584</v>
      </c>
      <c r="G32" s="49">
        <v>0.01264806</v>
      </c>
    </row>
    <row r="33" spans="1:7" ht="12.75">
      <c r="A33" t="s">
        <v>41</v>
      </c>
      <c r="B33" s="49">
        <v>0.1154906</v>
      </c>
      <c r="C33" s="49">
        <v>0.08953194</v>
      </c>
      <c r="D33" s="49">
        <v>0.0936922</v>
      </c>
      <c r="E33" s="49">
        <v>0.08034735</v>
      </c>
      <c r="F33" s="49">
        <v>0.04546697</v>
      </c>
      <c r="G33" s="49">
        <v>0.08619219</v>
      </c>
    </row>
    <row r="34" spans="1:7" ht="12.75">
      <c r="A34" t="s">
        <v>42</v>
      </c>
      <c r="B34" s="49">
        <v>0.0006252185</v>
      </c>
      <c r="C34" s="49">
        <v>0.002734969</v>
      </c>
      <c r="D34" s="49">
        <v>0.001434018</v>
      </c>
      <c r="E34" s="49">
        <v>-0.003128013</v>
      </c>
      <c r="F34" s="49">
        <v>-0.02677553</v>
      </c>
      <c r="G34" s="49">
        <v>-0.003240976</v>
      </c>
    </row>
    <row r="35" spans="1:7" ht="12.75">
      <c r="A35" t="s">
        <v>43</v>
      </c>
      <c r="B35" s="49">
        <v>-0.001778245</v>
      </c>
      <c r="C35" s="49">
        <v>0.001337619</v>
      </c>
      <c r="D35" s="49">
        <v>-0.005319302</v>
      </c>
      <c r="E35" s="49">
        <v>-0.002680356</v>
      </c>
      <c r="F35" s="49">
        <v>0.003627475</v>
      </c>
      <c r="G35" s="49">
        <v>-0.001375981</v>
      </c>
    </row>
    <row r="36" spans="1:6" ht="12.75">
      <c r="A36" t="s">
        <v>44</v>
      </c>
      <c r="B36" s="49">
        <v>24.823</v>
      </c>
      <c r="C36" s="49">
        <v>24.80774</v>
      </c>
      <c r="D36" s="49">
        <v>24.80164</v>
      </c>
      <c r="E36" s="49">
        <v>24.78638</v>
      </c>
      <c r="F36" s="49">
        <v>24.77722</v>
      </c>
    </row>
    <row r="37" spans="1:6" ht="12.75">
      <c r="A37" t="s">
        <v>45</v>
      </c>
      <c r="B37" s="49">
        <v>0.2644857</v>
      </c>
      <c r="C37" s="49">
        <v>0.1876831</v>
      </c>
      <c r="D37" s="49">
        <v>0.1464844</v>
      </c>
      <c r="E37" s="49">
        <v>0.1139323</v>
      </c>
      <c r="F37" s="49">
        <v>0.08239746</v>
      </c>
    </row>
    <row r="38" spans="1:7" ht="12.75">
      <c r="A38" t="s">
        <v>55</v>
      </c>
      <c r="B38" s="49">
        <v>0.0001930701</v>
      </c>
      <c r="C38" s="49">
        <v>1.118181E-05</v>
      </c>
      <c r="D38" s="49">
        <v>-0.0001054579</v>
      </c>
      <c r="E38" s="49">
        <v>-0.0002236757</v>
      </c>
      <c r="F38" s="49">
        <v>0.0003642205</v>
      </c>
      <c r="G38" s="49">
        <v>0.0001747909</v>
      </c>
    </row>
    <row r="39" spans="1:7" ht="12.75">
      <c r="A39" t="s">
        <v>56</v>
      </c>
      <c r="B39" s="49">
        <v>9.379273E-05</v>
      </c>
      <c r="C39" s="49">
        <v>2.382755E-05</v>
      </c>
      <c r="D39" s="49">
        <v>1.824374E-05</v>
      </c>
      <c r="E39" s="49">
        <v>-1.513044E-05</v>
      </c>
      <c r="F39" s="49">
        <v>-0.0001491753</v>
      </c>
      <c r="G39" s="49">
        <v>0.0007178361</v>
      </c>
    </row>
    <row r="40" spans="2:7" ht="12.75">
      <c r="B40" t="s">
        <v>46</v>
      </c>
      <c r="C40">
        <v>-0.003761</v>
      </c>
      <c r="D40" t="s">
        <v>47</v>
      </c>
      <c r="E40">
        <v>3.116217</v>
      </c>
      <c r="F40" t="s">
        <v>48</v>
      </c>
      <c r="G40">
        <v>55.117621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0.0001930701724587266</v>
      </c>
      <c r="C50">
        <f>-0.017/(C7*C7+C22*C22)*(C21*C22+C6*C7)</f>
        <v>1.1181806217171421E-05</v>
      </c>
      <c r="D50">
        <f>-0.017/(D7*D7+D22*D22)*(D21*D22+D6*D7)</f>
        <v>-0.00010545784642528963</v>
      </c>
      <c r="E50">
        <f>-0.017/(E7*E7+E22*E22)*(E21*E22+E6*E7)</f>
        <v>-0.00022367557116572583</v>
      </c>
      <c r="F50">
        <f>-0.017/(F7*F7+F22*F22)*(F21*F22+F6*F7)</f>
        <v>0.0003642204421939198</v>
      </c>
      <c r="G50">
        <f>(B50*B$4+C50*C$4+D50*D$4+E50*E$4+F50*F$4)/SUM(B$4:F$4)</f>
        <v>2.8563492432133357E-08</v>
      </c>
    </row>
    <row r="51" spans="1:7" ht="12.75">
      <c r="A51" t="s">
        <v>59</v>
      </c>
      <c r="B51">
        <f>-0.017/(B7*B7+B22*B22)*(B21*B7-B6*B22)</f>
        <v>9.37927284801249E-05</v>
      </c>
      <c r="C51">
        <f>-0.017/(C7*C7+C22*C22)*(C21*C7-C6*C22)</f>
        <v>2.3827551308844213E-05</v>
      </c>
      <c r="D51">
        <f>-0.017/(D7*D7+D22*D22)*(D21*D7-D6*D22)</f>
        <v>1.824373748519784E-05</v>
      </c>
      <c r="E51">
        <f>-0.017/(E7*E7+E22*E22)*(E21*E7-E6*E22)</f>
        <v>-1.5130443758910993E-05</v>
      </c>
      <c r="F51">
        <f>-0.017/(F7*F7+F22*F22)*(F21*F7-F6*F22)</f>
        <v>-0.0001491753391203826</v>
      </c>
      <c r="G51">
        <f>(B51*B$4+C51*C$4+D51*D$4+E51*E$4+F51*F$4)/SUM(B$4:F$4)</f>
        <v>1.1834729448315554E-07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10000.055316971606</v>
      </c>
      <c r="C62">
        <f>C7+(2/0.017)*(C8*C50-C23*C51)</f>
        <v>9999.995119783074</v>
      </c>
      <c r="D62">
        <f>D7+(2/0.017)*(D8*D50-D23*D51)</f>
        <v>10000.001520090747</v>
      </c>
      <c r="E62">
        <f>E7+(2/0.017)*(E8*E50-E23*E51)</f>
        <v>10000.046471448226</v>
      </c>
      <c r="F62">
        <f>F7+(2/0.017)*(F8*F50-F23*F51)</f>
        <v>9999.895840292913</v>
      </c>
    </row>
    <row r="63" spans="1:6" ht="12.75">
      <c r="A63" t="s">
        <v>67</v>
      </c>
      <c r="B63">
        <f>B8+(3/0.017)*(B9*B50-B24*B51)</f>
        <v>2.354369323065372</v>
      </c>
      <c r="C63">
        <f>C8+(3/0.017)*(C9*C50-C24*C51)</f>
        <v>-1.9713688856885485</v>
      </c>
      <c r="D63">
        <f>D8+(3/0.017)*(D9*D50-D24*D51)</f>
        <v>-0.08490995310195056</v>
      </c>
      <c r="E63">
        <f>E8+(3/0.017)*(E9*E50-E24*E51)</f>
        <v>-1.879061995584626</v>
      </c>
      <c r="F63">
        <f>F8+(3/0.017)*(F9*F50-F24*F51)</f>
        <v>-4.029566452444263</v>
      </c>
    </row>
    <row r="64" spans="1:6" ht="12.75">
      <c r="A64" t="s">
        <v>68</v>
      </c>
      <c r="B64">
        <f>B9+(4/0.017)*(B10*B50-B25*B51)</f>
        <v>-0.18776959211636216</v>
      </c>
      <c r="C64">
        <f>C9+(4/0.017)*(C10*C50-C25*C51)</f>
        <v>-0.019608627124213615</v>
      </c>
      <c r="D64">
        <f>D9+(4/0.017)*(D10*D50-D25*D51)</f>
        <v>-0.5350150667522483</v>
      </c>
      <c r="E64">
        <f>E9+(4/0.017)*(E10*E50-E25*E51)</f>
        <v>-0.03754938540828643</v>
      </c>
      <c r="F64">
        <f>F9+(4/0.017)*(F10*F50-F25*F51)</f>
        <v>-0.8871828881830882</v>
      </c>
    </row>
    <row r="65" spans="1:6" ht="12.75">
      <c r="A65" t="s">
        <v>69</v>
      </c>
      <c r="B65">
        <f>B10+(5/0.017)*(B11*B50-B26*B51)</f>
        <v>0.06579789169294625</v>
      </c>
      <c r="C65">
        <f>C10+(5/0.017)*(C11*C50-C26*C51)</f>
        <v>0.8139395582023043</v>
      </c>
      <c r="D65">
        <f>D10+(5/0.017)*(D11*D50-D26*D51)</f>
        <v>0.18317218034197574</v>
      </c>
      <c r="E65">
        <f>E10+(5/0.017)*(E11*E50-E26*E51)</f>
        <v>0.7099970020102087</v>
      </c>
      <c r="F65">
        <f>F10+(5/0.017)*(F11*F50-F26*F51)</f>
        <v>1.3637889681890192</v>
      </c>
    </row>
    <row r="66" spans="1:6" ht="12.75">
      <c r="A66" t="s">
        <v>70</v>
      </c>
      <c r="B66">
        <f>B11+(6/0.017)*(B12*B50-B27*B51)</f>
        <v>4.253492226541904</v>
      </c>
      <c r="C66">
        <f>C11+(6/0.017)*(C12*C50-C27*C51)</f>
        <v>2.6148239020372643</v>
      </c>
      <c r="D66">
        <f>D11+(6/0.017)*(D12*D50-D27*D51)</f>
        <v>2.945059062057748</v>
      </c>
      <c r="E66">
        <f>E11+(6/0.017)*(E12*E50-E27*E51)</f>
        <v>2.8012741205854166</v>
      </c>
      <c r="F66">
        <f>F11+(6/0.017)*(F12*F50-F27*F51)</f>
        <v>14.236530299112026</v>
      </c>
    </row>
    <row r="67" spans="1:6" ht="12.75">
      <c r="A67" t="s">
        <v>71</v>
      </c>
      <c r="B67">
        <f>B12+(7/0.017)*(B13*B50-B28*B51)</f>
        <v>-0.17321284740941895</v>
      </c>
      <c r="C67">
        <f>C12+(7/0.017)*(C13*C50-C28*C51)</f>
        <v>-0.23707839855471025</v>
      </c>
      <c r="D67">
        <f>D12+(7/0.017)*(D13*D50-D28*D51)</f>
        <v>0.32340930652815836</v>
      </c>
      <c r="E67">
        <f>E12+(7/0.017)*(E13*E50-E28*E51)</f>
        <v>-0.026694296699876774</v>
      </c>
      <c r="F67">
        <f>F12+(7/0.017)*(F13*F50-F28*F51)</f>
        <v>-0.42179531120943664</v>
      </c>
    </row>
    <row r="68" spans="1:6" ht="12.75">
      <c r="A68" t="s">
        <v>72</v>
      </c>
      <c r="B68">
        <f>B13+(8/0.017)*(B14*B50-B29*B51)</f>
        <v>0.0397717071540825</v>
      </c>
      <c r="C68">
        <f>C13+(8/0.017)*(C14*C50-C29*C51)</f>
        <v>0.06652166861364142</v>
      </c>
      <c r="D68">
        <f>D13+(8/0.017)*(D14*D50-D29*D51)</f>
        <v>-0.02162943074923459</v>
      </c>
      <c r="E68">
        <f>E13+(8/0.017)*(E14*E50-E29*E51)</f>
        <v>-0.016369413887837893</v>
      </c>
      <c r="F68">
        <f>F13+(8/0.017)*(F14*F50-F29*F51)</f>
        <v>-0.03151684294780811</v>
      </c>
    </row>
    <row r="69" spans="1:6" ht="12.75">
      <c r="A69" t="s">
        <v>73</v>
      </c>
      <c r="B69">
        <f>B14+(9/0.017)*(B15*B50-B30*B51)</f>
        <v>-0.06144343847290812</v>
      </c>
      <c r="C69">
        <f>C14+(9/0.017)*(C15*C50-C30*C51)</f>
        <v>-0.05235078320761032</v>
      </c>
      <c r="D69">
        <f>D14+(9/0.017)*(D15*D50-D30*D51)</f>
        <v>0.009237890638221927</v>
      </c>
      <c r="E69">
        <f>E14+(9/0.017)*(E15*E50-E30*E51)</f>
        <v>0.02647354025703948</v>
      </c>
      <c r="F69">
        <f>F14+(9/0.017)*(F15*F50-F30*F51)</f>
        <v>-0.03976802281277251</v>
      </c>
    </row>
    <row r="70" spans="1:6" ht="12.75">
      <c r="A70" t="s">
        <v>74</v>
      </c>
      <c r="B70">
        <f>B15+(10/0.017)*(B16*B50-B31*B51)</f>
        <v>-0.21146215823948034</v>
      </c>
      <c r="C70">
        <f>C15+(10/0.017)*(C16*C50-C31*C51)</f>
        <v>-0.047517319608104354</v>
      </c>
      <c r="D70">
        <f>D15+(10/0.017)*(D16*D50-D31*D51)</f>
        <v>-0.017683878974665064</v>
      </c>
      <c r="E70">
        <f>E15+(10/0.017)*(E16*E50-E31*E51)</f>
        <v>-0.005588120763154949</v>
      </c>
      <c r="F70">
        <f>F15+(10/0.017)*(F16*F50-F31*F51)</f>
        <v>-0.3243162746876937</v>
      </c>
    </row>
    <row r="71" spans="1:6" ht="12.75">
      <c r="A71" t="s">
        <v>75</v>
      </c>
      <c r="B71">
        <f>B16+(11/0.017)*(B17*B50-B32*B51)</f>
        <v>-0.027282151354294664</v>
      </c>
      <c r="C71">
        <f>C16+(11/0.017)*(C17*C50-C32*C51)</f>
        <v>0.004867583122156023</v>
      </c>
      <c r="D71">
        <f>D16+(11/0.017)*(D17*D50-D32*D51)</f>
        <v>0.014342510211963297</v>
      </c>
      <c r="E71">
        <f>E16+(11/0.017)*(E17*E50-E32*E51)</f>
        <v>-0.008683684348135117</v>
      </c>
      <c r="F71">
        <f>F16+(11/0.017)*(F17*F50-F32*F51)</f>
        <v>-0.061112729262681784</v>
      </c>
    </row>
    <row r="72" spans="1:6" ht="12.75">
      <c r="A72" t="s">
        <v>76</v>
      </c>
      <c r="B72">
        <f>B17+(12/0.017)*(B18*B50-B33*B51)</f>
        <v>-0.012581560700869436</v>
      </c>
      <c r="C72">
        <f>C17+(12/0.017)*(C18*C50-C33*C51)</f>
        <v>-0.026182383839615138</v>
      </c>
      <c r="D72">
        <f>D17+(12/0.017)*(D18*D50-D33*D51)</f>
        <v>-0.022121102617978478</v>
      </c>
      <c r="E72">
        <f>E17+(12/0.017)*(E18*E50-E33*E51)</f>
        <v>-0.01777055885677109</v>
      </c>
      <c r="F72">
        <f>F17+(12/0.017)*(F18*F50-F33*F51)</f>
        <v>-0.004529350122278404</v>
      </c>
    </row>
    <row r="73" spans="1:6" ht="12.75">
      <c r="A73" t="s">
        <v>77</v>
      </c>
      <c r="B73">
        <f>B18+(13/0.017)*(B19*B50-B34*B51)</f>
        <v>0.02376549597897168</v>
      </c>
      <c r="C73">
        <f>C18+(13/0.017)*(C19*C50-C34*C51)</f>
        <v>0.017414360259456373</v>
      </c>
      <c r="D73">
        <f>D18+(13/0.017)*(D19*D50-D34*D51)</f>
        <v>0.010728177490315627</v>
      </c>
      <c r="E73">
        <f>E18+(13/0.017)*(E19*E50-E34*E51)</f>
        <v>0.023218526199754765</v>
      </c>
      <c r="F73">
        <f>F18+(13/0.017)*(F19*F50-F34*F51)</f>
        <v>0.016388090141067388</v>
      </c>
    </row>
    <row r="74" spans="1:6" ht="12.75">
      <c r="A74" t="s">
        <v>78</v>
      </c>
      <c r="B74">
        <f>B19+(14/0.017)*(B20*B50-B35*B51)</f>
        <v>-0.23046563992457844</v>
      </c>
      <c r="C74">
        <f>C19+(14/0.017)*(C20*C50-C35*C51)</f>
        <v>-0.21929649991303612</v>
      </c>
      <c r="D74">
        <f>D19+(14/0.017)*(D20*D50-D35*D51)</f>
        <v>-0.2298461214091264</v>
      </c>
      <c r="E74">
        <f>E19+(14/0.017)*(E20*E50-E35*E51)</f>
        <v>-0.22659892117473635</v>
      </c>
      <c r="F74">
        <f>F19+(14/0.017)*(F20*F50-F35*F51)</f>
        <v>-0.16308898389819795</v>
      </c>
    </row>
    <row r="75" spans="1:6" ht="12.75">
      <c r="A75" t="s">
        <v>79</v>
      </c>
      <c r="B75" s="49">
        <f>B20</f>
        <v>0.003276163</v>
      </c>
      <c r="C75" s="49">
        <f>C20</f>
        <v>-0.0008744302</v>
      </c>
      <c r="D75" s="49">
        <f>D20</f>
        <v>-0.0001446216</v>
      </c>
      <c r="E75" s="49">
        <f>E20</f>
        <v>-0.001355442</v>
      </c>
      <c r="F75" s="49">
        <f>F20</f>
        <v>-0.002232134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3.828389763910057</v>
      </c>
      <c r="C82">
        <f>C22+(2/0.017)*(C8*C51+C23*C50)</f>
        <v>3.1932861233255534</v>
      </c>
      <c r="D82">
        <f>D22+(2/0.017)*(D8*D51+D23*D50)</f>
        <v>-17.420620656562736</v>
      </c>
      <c r="E82">
        <f>E22+(2/0.017)*(E8*E51+E23*E50)</f>
        <v>20.571891251980333</v>
      </c>
      <c r="F82">
        <f>F22+(2/0.017)*(F8*F51+F23*F50)</f>
        <v>-15.573086749551273</v>
      </c>
    </row>
    <row r="83" spans="1:6" ht="12.75">
      <c r="A83" t="s">
        <v>82</v>
      </c>
      <c r="B83">
        <f>B23+(3/0.017)*(B9*B51+B24*B50)</f>
        <v>-0.05440990570807532</v>
      </c>
      <c r="C83">
        <f>C23+(3/0.017)*(C9*C51+C24*C50)</f>
        <v>0.8055773204803383</v>
      </c>
      <c r="D83">
        <f>D23+(3/0.017)*(D9*D51+D24*D50)</f>
        <v>-0.2003184474212273</v>
      </c>
      <c r="E83">
        <f>E23+(3/0.017)*(E9*E51+E24*E50)</f>
        <v>-1.8495699669757029</v>
      </c>
      <c r="F83">
        <f>F23+(3/0.017)*(F9*F51+F24*F50)</f>
        <v>3.952040819398266</v>
      </c>
    </row>
    <row r="84" spans="1:6" ht="12.75">
      <c r="A84" t="s">
        <v>83</v>
      </c>
      <c r="B84">
        <f>B24+(4/0.017)*(B10*B51+B25*B50)</f>
        <v>1.4866851395565912</v>
      </c>
      <c r="C84">
        <f>C24+(4/0.017)*(C10*C51+C25*C50)</f>
        <v>-2.5664433651949867</v>
      </c>
      <c r="D84">
        <f>D24+(4/0.017)*(D10*D51+D25*D50)</f>
        <v>1.0548868978108843</v>
      </c>
      <c r="E84">
        <f>E24+(4/0.017)*(E10*E51+E25*E50)</f>
        <v>2.4074369117158714</v>
      </c>
      <c r="F84">
        <f>F24+(4/0.017)*(F10*F51+F25*F50)</f>
        <v>1.1953722351532436</v>
      </c>
    </row>
    <row r="85" spans="1:6" ht="12.75">
      <c r="A85" t="s">
        <v>84</v>
      </c>
      <c r="B85">
        <f>B25+(5/0.017)*(B11*B51+B26*B50)</f>
        <v>-0.12422544326749643</v>
      </c>
      <c r="C85">
        <f>C25+(5/0.017)*(C11*C51+C26*C50)</f>
        <v>0.08576777543572107</v>
      </c>
      <c r="D85">
        <f>D25+(5/0.017)*(D11*D51+D26*D50)</f>
        <v>-0.827524037098689</v>
      </c>
      <c r="E85">
        <f>E25+(5/0.017)*(E11*E51+E26*E50)</f>
        <v>-1.093073476111504</v>
      </c>
      <c r="F85">
        <f>F25+(5/0.017)*(F11*F51+F26*F50)</f>
        <v>-1.1540974443485486</v>
      </c>
    </row>
    <row r="86" spans="1:6" ht="12.75">
      <c r="A86" t="s">
        <v>85</v>
      </c>
      <c r="B86">
        <f>B26+(6/0.017)*(B12*B51+B27*B50)</f>
        <v>0.2189617273760455</v>
      </c>
      <c r="C86">
        <f>C26+(6/0.017)*(C12*C51+C27*C50)</f>
        <v>-0.517442829086759</v>
      </c>
      <c r="D86">
        <f>D26+(6/0.017)*(D12*D51+D27*D50)</f>
        <v>-0.5934684244425485</v>
      </c>
      <c r="E86">
        <f>E26+(6/0.017)*(E12*E51+E27*E50)</f>
        <v>-0.2606780342050033</v>
      </c>
      <c r="F86">
        <f>F26+(6/0.017)*(F12*F51+F27*F50)</f>
        <v>0.8332474451193488</v>
      </c>
    </row>
    <row r="87" spans="1:6" ht="12.75">
      <c r="A87" t="s">
        <v>86</v>
      </c>
      <c r="B87">
        <f>B27+(7/0.017)*(B13*B51+B28*B50)</f>
        <v>0.20336122676042306</v>
      </c>
      <c r="C87">
        <f>C27+(7/0.017)*(C13*C51+C28*C50)</f>
        <v>0.24632502874652218</v>
      </c>
      <c r="D87">
        <f>D27+(7/0.017)*(D13*D51+D28*D50)</f>
        <v>0.24112021556233984</v>
      </c>
      <c r="E87">
        <f>E27+(7/0.017)*(E13*E51+E28*E50)</f>
        <v>-0.11305540723889923</v>
      </c>
      <c r="F87">
        <f>F27+(7/0.017)*(F13*F51+F28*F50)</f>
        <v>0.38595948845724376</v>
      </c>
    </row>
    <row r="88" spans="1:6" ht="12.75">
      <c r="A88" t="s">
        <v>87</v>
      </c>
      <c r="B88">
        <f>B28+(8/0.017)*(B14*B51+B29*B50)</f>
        <v>0.24786853257798616</v>
      </c>
      <c r="C88">
        <f>C28+(8/0.017)*(C14*C51+C29*C50)</f>
        <v>-0.30093406529441197</v>
      </c>
      <c r="D88">
        <f>D28+(8/0.017)*(D14*D51+D29*D50)</f>
        <v>0.03997649619577041</v>
      </c>
      <c r="E88">
        <f>E28+(8/0.017)*(E14*E51+E29*E50)</f>
        <v>0.15765599378300982</v>
      </c>
      <c r="F88">
        <f>F28+(8/0.017)*(F14*F51+F29*F50)</f>
        <v>-0.027959645927072146</v>
      </c>
    </row>
    <row r="89" spans="1:6" ht="12.75">
      <c r="A89" t="s">
        <v>88</v>
      </c>
      <c r="B89">
        <f>B29+(9/0.017)*(B15*B51+B30*B50)</f>
        <v>0.0748512342364203</v>
      </c>
      <c r="C89">
        <f>C29+(9/0.017)*(C15*C51+C30*C50)</f>
        <v>0.07785382417920504</v>
      </c>
      <c r="D89">
        <f>D29+(9/0.017)*(D15*D51+D30*D50)</f>
        <v>-0.02360742716022454</v>
      </c>
      <c r="E89">
        <f>E29+(9/0.017)*(E15*E51+E30*E50)</f>
        <v>-0.059976886986863126</v>
      </c>
      <c r="F89">
        <f>F29+(9/0.017)*(F15*F51+F30*F50)</f>
        <v>0.04658198307380497</v>
      </c>
    </row>
    <row r="90" spans="1:6" ht="12.75">
      <c r="A90" t="s">
        <v>89</v>
      </c>
      <c r="B90">
        <f>B30+(10/0.017)*(B16*B51+B31*B50)</f>
        <v>0.046327425626262554</v>
      </c>
      <c r="C90">
        <f>C30+(10/0.017)*(C16*C51+C31*C50)</f>
        <v>0.03453784341664609</v>
      </c>
      <c r="D90">
        <f>D30+(10/0.017)*(D16*D51+D31*D50)</f>
        <v>-0.04570422800448535</v>
      </c>
      <c r="E90">
        <f>E30+(10/0.017)*(E16*E51+E31*E50)</f>
        <v>-0.054651500290171545</v>
      </c>
      <c r="F90">
        <f>F30+(10/0.017)*(F16*F51+F31*F50)</f>
        <v>0.2491784100080319</v>
      </c>
    </row>
    <row r="91" spans="1:6" ht="12.75">
      <c r="A91" t="s">
        <v>90</v>
      </c>
      <c r="B91">
        <f>B31+(11/0.017)*(B17*B51+B32*B50)</f>
        <v>0.029092854130388986</v>
      </c>
      <c r="C91">
        <f>C31+(11/0.017)*(C17*C51+C32*C50)</f>
        <v>0.015412229134658282</v>
      </c>
      <c r="D91">
        <f>D31+(11/0.017)*(D17*D51+D32*D50)</f>
        <v>-0.003964378276867503</v>
      </c>
      <c r="E91">
        <f>E31+(11/0.017)*(E17*E51+E32*E50)</f>
        <v>-0.020996776587258938</v>
      </c>
      <c r="F91">
        <f>F31+(11/0.017)*(F17*F51+F32*F50)</f>
        <v>0.04890224185320016</v>
      </c>
    </row>
    <row r="92" spans="1:6" ht="12.75">
      <c r="A92" t="s">
        <v>91</v>
      </c>
      <c r="B92">
        <f>B32+(12/0.017)*(B18*B51+B33*B50)</f>
        <v>0.045569125564553274</v>
      </c>
      <c r="C92">
        <f>C32+(12/0.017)*(C18*C51+C33*C50)</f>
        <v>-0.007109995531005481</v>
      </c>
      <c r="D92">
        <f>D32+(12/0.017)*(D18*D51+D33*D50)</f>
        <v>0.015098360623023246</v>
      </c>
      <c r="E92">
        <f>E32+(12/0.017)*(E18*E51+E33*E50)</f>
        <v>0.0010041503335585945</v>
      </c>
      <c r="F92">
        <f>F32+(12/0.017)*(F18*F51+F33*F50)</f>
        <v>0.02179138025954873</v>
      </c>
    </row>
    <row r="93" spans="1:6" ht="12.75">
      <c r="A93" t="s">
        <v>92</v>
      </c>
      <c r="B93">
        <f>B33+(13/0.017)*(B19*B51+B34*B50)</f>
        <v>0.09900581223491023</v>
      </c>
      <c r="C93">
        <f>C33+(13/0.017)*(C19*C51+C34*C50)</f>
        <v>0.0855601345556537</v>
      </c>
      <c r="D93">
        <f>D33+(13/0.017)*(D19*D51+D34*D50)</f>
        <v>0.09036865983648958</v>
      </c>
      <c r="E93">
        <f>E33+(13/0.017)*(E19*E51+E34*E50)</f>
        <v>0.08350671302244203</v>
      </c>
      <c r="F93">
        <f>F33+(13/0.017)*(F19*F51+F34*F50)</f>
        <v>0.056588287347551766</v>
      </c>
    </row>
    <row r="94" spans="1:6" ht="12.75">
      <c r="A94" t="s">
        <v>93</v>
      </c>
      <c r="B94">
        <f>B34+(14/0.017)*(B20*B51+B35*B50)</f>
        <v>0.0005955337217932168</v>
      </c>
      <c r="C94">
        <f>C34+(14/0.017)*(C20*C51+C35*C50)</f>
        <v>0.0027301278543479207</v>
      </c>
      <c r="D94">
        <f>D34+(14/0.017)*(D20*D51+D35*D50)</f>
        <v>0.0018938139840358266</v>
      </c>
      <c r="E94">
        <f>E34+(14/0.017)*(E20*E51+E35*E50)</f>
        <v>-0.0026173929779719266</v>
      </c>
      <c r="F94">
        <f>F34+(14/0.017)*(F20*F51+F35*F50)</f>
        <v>-0.02541326420415098</v>
      </c>
    </row>
    <row r="95" spans="1:6" ht="12.75">
      <c r="A95" t="s">
        <v>94</v>
      </c>
      <c r="B95" s="49">
        <f>B35</f>
        <v>-0.001778245</v>
      </c>
      <c r="C95" s="49">
        <f>C35</f>
        <v>0.001337619</v>
      </c>
      <c r="D95" s="49">
        <f>D35</f>
        <v>-0.005319302</v>
      </c>
      <c r="E95" s="49">
        <f>E35</f>
        <v>-0.002680356</v>
      </c>
      <c r="F95" s="49">
        <f>F35</f>
        <v>0.003627475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2.3543562994793152</v>
      </c>
      <c r="C103">
        <f>C63*10000/C62</f>
        <v>-1.9713698477597983</v>
      </c>
      <c r="D103">
        <f>D63*10000/D62</f>
        <v>-0.08490994019486911</v>
      </c>
      <c r="E103">
        <f>E63*10000/E62</f>
        <v>-1.8790532633519816</v>
      </c>
      <c r="F103">
        <f>F63*10000/F62</f>
        <v>-4.0296084247275825</v>
      </c>
      <c r="G103">
        <f>AVERAGE(C103:E103)</f>
        <v>-1.3117776837688828</v>
      </c>
      <c r="H103">
        <f>STDEV(C103:E103)</f>
        <v>1.0635007913048187</v>
      </c>
      <c r="I103">
        <f>(B103*B4+C103*C4+D103*D4+E103*E4+F103*F4)/SUM(B4:F4)</f>
        <v>-1.1447477692602532</v>
      </c>
      <c r="K103">
        <f>(LN(H103)+LN(H123))/2-LN(K114*K115^3)</f>
        <v>-3.701247293656884</v>
      </c>
    </row>
    <row r="104" spans="1:11" ht="12.75">
      <c r="A104" t="s">
        <v>68</v>
      </c>
      <c r="B104">
        <f>B64*10000/B62</f>
        <v>-0.18776855343758825</v>
      </c>
      <c r="C104">
        <f>C64*10000/C62</f>
        <v>-0.019608636693653682</v>
      </c>
      <c r="D104">
        <f>D64*10000/D62</f>
        <v>-0.5350149854251154</v>
      </c>
      <c r="E104">
        <f>E64*10000/E62</f>
        <v>-0.03754921091166535</v>
      </c>
      <c r="F104">
        <f>F64*10000/F62</f>
        <v>-0.8871921291503185</v>
      </c>
      <c r="G104">
        <f>AVERAGE(C104:E104)</f>
        <v>-0.19739094434347812</v>
      </c>
      <c r="H104">
        <f>STDEV(C104:E104)</f>
        <v>0.29252856422585355</v>
      </c>
      <c r="I104">
        <f>(B104*B4+C104*C4+D104*D4+E104*E4+F104*F4)/SUM(B4:F4)</f>
        <v>-0.28812909855023017</v>
      </c>
      <c r="K104">
        <f>(LN(H104)+LN(H124))/2-LN(K114*K115^4)</f>
        <v>-3.4295446399290817</v>
      </c>
    </row>
    <row r="105" spans="1:11" ht="12.75">
      <c r="A105" t="s">
        <v>69</v>
      </c>
      <c r="B105">
        <f>B65*10000/B62</f>
        <v>0.06579752772094899</v>
      </c>
      <c r="C105">
        <f>C65*10000/C62</f>
        <v>0.813939955422659</v>
      </c>
      <c r="D105">
        <f>D65*10000/D62</f>
        <v>0.18317215249814633</v>
      </c>
      <c r="E105">
        <f>E65*10000/E62</f>
        <v>0.7099937025666497</v>
      </c>
      <c r="F105">
        <f>F65*10000/F62</f>
        <v>1.363803173522927</v>
      </c>
      <c r="G105">
        <f>AVERAGE(C105:E105)</f>
        <v>0.569035270162485</v>
      </c>
      <c r="H105">
        <f>STDEV(C105:E105)</f>
        <v>0.33818480901858056</v>
      </c>
      <c r="I105">
        <f>(B105*B4+C105*C4+D105*D4+E105*E4+F105*F4)/SUM(B4:F4)</f>
        <v>0.6024126472710435</v>
      </c>
      <c r="K105">
        <f>(LN(H105)+LN(H125))/2-LN(K114*K115^5)</f>
        <v>-3.4783423253418846</v>
      </c>
    </row>
    <row r="106" spans="1:11" ht="12.75">
      <c r="A106" t="s">
        <v>70</v>
      </c>
      <c r="B106">
        <f>B66*10000/B62</f>
        <v>4.253468697641186</v>
      </c>
      <c r="C106">
        <f>C66*10000/C62</f>
        <v>2.6148251781286733</v>
      </c>
      <c r="D106">
        <f>D66*10000/D62</f>
        <v>2.945058614382113</v>
      </c>
      <c r="E106">
        <f>E66*10000/E62</f>
        <v>2.8012611027193866</v>
      </c>
      <c r="F106">
        <f>F66*10000/F62</f>
        <v>14.236678587939187</v>
      </c>
      <c r="G106">
        <f>AVERAGE(C106:E106)</f>
        <v>2.787048298410058</v>
      </c>
      <c r="H106">
        <f>STDEV(C106:E106)</f>
        <v>0.16557485757109344</v>
      </c>
      <c r="I106">
        <f>(B106*B4+C106*C4+D106*D4+E106*E4+F106*F4)/SUM(B4:F4)</f>
        <v>4.528038464728889</v>
      </c>
      <c r="K106">
        <f>(LN(H106)+LN(H126))/2-LN(K114*K115^6)</f>
        <v>-3.877025265242544</v>
      </c>
    </row>
    <row r="107" spans="1:11" ht="12.75">
      <c r="A107" t="s">
        <v>71</v>
      </c>
      <c r="B107">
        <f>B67*10000/B62</f>
        <v>-0.17321188925370298</v>
      </c>
      <c r="C107">
        <f>C67*10000/C62</f>
        <v>-0.23707851425416804</v>
      </c>
      <c r="D107">
        <f>D67*10000/D62</f>
        <v>0.32340925736701637</v>
      </c>
      <c r="E107">
        <f>E67*10000/E62</f>
        <v>-0.02669417264819056</v>
      </c>
      <c r="F107">
        <f>F67*10000/F62</f>
        <v>-0.42179970466280536</v>
      </c>
      <c r="G107">
        <f>AVERAGE(C107:E107)</f>
        <v>0.01987885682155259</v>
      </c>
      <c r="H107">
        <f>STDEV(C107:E107)</f>
        <v>0.2831314550517346</v>
      </c>
      <c r="I107">
        <f>(B107*B4+C107*C4+D107*D4+E107*E4+F107*F4)/SUM(B4:F4)</f>
        <v>-0.06699842727307127</v>
      </c>
      <c r="K107">
        <f>(LN(H107)+LN(H127))/2-LN(K114*K115^7)</f>
        <v>-2.9341556245359675</v>
      </c>
    </row>
    <row r="108" spans="1:9" ht="12.75">
      <c r="A108" t="s">
        <v>72</v>
      </c>
      <c r="B108">
        <f>B68*10000/B62</f>
        <v>0.03977148715025996</v>
      </c>
      <c r="C108">
        <f>C68*10000/C62</f>
        <v>0.06652170107767458</v>
      </c>
      <c r="D108">
        <f>D68*10000/D62</f>
        <v>-0.021629427461365335</v>
      </c>
      <c r="E108">
        <f>E68*10000/E62</f>
        <v>-0.016369337817154408</v>
      </c>
      <c r="F108">
        <f>F68*10000/F62</f>
        <v>-0.03151717122974046</v>
      </c>
      <c r="G108">
        <f>AVERAGE(C108:E108)</f>
        <v>0.009507645266384946</v>
      </c>
      <c r="H108">
        <f>STDEV(C108:E108)</f>
        <v>0.049445617154667214</v>
      </c>
      <c r="I108">
        <f>(B108*B4+C108*C4+D108*D4+E108*E4+F108*F4)/SUM(B4:F4)</f>
        <v>0.008400031543096528</v>
      </c>
    </row>
    <row r="109" spans="1:9" ht="12.75">
      <c r="A109" t="s">
        <v>73</v>
      </c>
      <c r="B109">
        <f>B69*10000/B62</f>
        <v>-0.06144309858829412</v>
      </c>
      <c r="C109">
        <f>C69*10000/C62</f>
        <v>-0.05235080875594062</v>
      </c>
      <c r="D109">
        <f>D69*10000/D62</f>
        <v>0.009237889233978933</v>
      </c>
      <c r="E109">
        <f>E69*10000/E62</f>
        <v>0.026473417231235658</v>
      </c>
      <c r="F109">
        <f>F69*10000/F62</f>
        <v>-0.039768437039647844</v>
      </c>
      <c r="G109">
        <f>AVERAGE(C109:E109)</f>
        <v>-0.005546500763575344</v>
      </c>
      <c r="H109">
        <f>STDEV(C109:E109)</f>
        <v>0.04143969463351771</v>
      </c>
      <c r="I109">
        <f>(B109*B4+C109*C4+D109*D4+E109*E4+F109*F4)/SUM(B4:F4)</f>
        <v>-0.018193339206511783</v>
      </c>
    </row>
    <row r="110" spans="1:11" ht="12.75">
      <c r="A110" t="s">
        <v>74</v>
      </c>
      <c r="B110">
        <f>B70*10000/B62</f>
        <v>-0.21146098850133066</v>
      </c>
      <c r="C110">
        <f>C70*10000/C62</f>
        <v>-0.047517342797598415</v>
      </c>
      <c r="D110">
        <f>D70*10000/D62</f>
        <v>-0.01768387628655539</v>
      </c>
      <c r="E110">
        <f>E70*10000/E62</f>
        <v>-0.005588094794469157</v>
      </c>
      <c r="F110">
        <f>F70*10000/F62</f>
        <v>-0.32431965279169744</v>
      </c>
      <c r="G110">
        <f>AVERAGE(C110:E110)</f>
        <v>-0.023596437959540986</v>
      </c>
      <c r="H110">
        <f>STDEV(C110:E110)</f>
        <v>0.021580876921006336</v>
      </c>
      <c r="I110">
        <f>(B110*B4+C110*C4+D110*D4+E110*E4+F110*F4)/SUM(B4:F4)</f>
        <v>-0.09090968649574366</v>
      </c>
      <c r="K110">
        <f>EXP(AVERAGE(K103:K107))</f>
        <v>0.030682493549046116</v>
      </c>
    </row>
    <row r="111" spans="1:9" ht="12.75">
      <c r="A111" t="s">
        <v>75</v>
      </c>
      <c r="B111">
        <f>B71*10000/B62</f>
        <v>-0.027282000438530307</v>
      </c>
      <c r="C111">
        <f>C71*10000/C62</f>
        <v>0.004867585497643336</v>
      </c>
      <c r="D111">
        <f>D71*10000/D62</f>
        <v>0.014342508031771922</v>
      </c>
      <c r="E111">
        <f>E71*10000/E62</f>
        <v>-0.00868364399398389</v>
      </c>
      <c r="F111">
        <f>F71*10000/F62</f>
        <v>-0.061113365817710055</v>
      </c>
      <c r="G111">
        <f>AVERAGE(C111:E111)</f>
        <v>0.0035088165118104565</v>
      </c>
      <c r="H111">
        <f>STDEV(C111:E111)</f>
        <v>0.011573055307305439</v>
      </c>
      <c r="I111">
        <f>(B111*B4+C111*C4+D111*D4+E111*E4+F111*F4)/SUM(B4:F4)</f>
        <v>-0.009571827766505062</v>
      </c>
    </row>
    <row r="112" spans="1:9" ht="12.75">
      <c r="A112" t="s">
        <v>76</v>
      </c>
      <c r="B112">
        <f>B72*10000/B62</f>
        <v>-0.01258149110387082</v>
      </c>
      <c r="C112">
        <f>C72*10000/C62</f>
        <v>-0.026182396617192648</v>
      </c>
      <c r="D112">
        <f>D72*10000/D62</f>
        <v>-0.022121099255370646</v>
      </c>
      <c r="E112">
        <f>E72*10000/E62</f>
        <v>-0.017770476274794274</v>
      </c>
      <c r="F112">
        <f>F72*10000/F62</f>
        <v>-0.004529397300348013</v>
      </c>
      <c r="G112">
        <f>AVERAGE(C112:E112)</f>
        <v>-0.02202465738245252</v>
      </c>
      <c r="H112">
        <f>STDEV(C112:E112)</f>
        <v>0.004206789362192139</v>
      </c>
      <c r="I112">
        <f>(B112*B4+C112*C4+D112*D4+E112*E4+F112*F4)/SUM(B4:F4)</f>
        <v>-0.018323039891161064</v>
      </c>
    </row>
    <row r="113" spans="1:9" ht="12.75">
      <c r="A113" t="s">
        <v>77</v>
      </c>
      <c r="B113">
        <f>B73*10000/B62</f>
        <v>0.023765364516172265</v>
      </c>
      <c r="C113">
        <f>C73*10000/C62</f>
        <v>0.01741436875804609</v>
      </c>
      <c r="D113">
        <f>D73*10000/D62</f>
        <v>0.010728175859535541</v>
      </c>
      <c r="E113">
        <f>E73*10000/E62</f>
        <v>0.02321841830040237</v>
      </c>
      <c r="F113">
        <f>F73*10000/F62</f>
        <v>0.016388260840712272</v>
      </c>
      <c r="G113">
        <f>AVERAGE(C113:E113)</f>
        <v>0.017120320972661335</v>
      </c>
      <c r="H113">
        <f>STDEV(C113:E113)</f>
        <v>0.006250310962902163</v>
      </c>
      <c r="I113">
        <f>(B113*B4+C113*C4+D113*D4+E113*E4+F113*F4)/SUM(B4:F4)</f>
        <v>0.017983070513333727</v>
      </c>
    </row>
    <row r="114" spans="1:11" ht="12.75">
      <c r="A114" t="s">
        <v>78</v>
      </c>
      <c r="B114">
        <f>B74*10000/B62</f>
        <v>-0.2304643650655046</v>
      </c>
      <c r="C114">
        <f>C74*10000/C62</f>
        <v>-0.21929660693453742</v>
      </c>
      <c r="D114">
        <f>D74*10000/D62</f>
        <v>-0.22984608647043547</v>
      </c>
      <c r="E114">
        <f>E74*10000/E62</f>
        <v>-0.22659786814162658</v>
      </c>
      <c r="F114">
        <f>F74*10000/F62</f>
        <v>-0.16309068264597124</v>
      </c>
      <c r="G114">
        <f>AVERAGE(C114:E114)</f>
        <v>-0.22524685384886647</v>
      </c>
      <c r="H114">
        <f>STDEV(C114:E114)</f>
        <v>0.00540294450591788</v>
      </c>
      <c r="I114">
        <f>(B114*B4+C114*C4+D114*D4+E114*E4+F114*F4)/SUM(B4:F4)</f>
        <v>-0.21770093490753412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0.003276144877358684</v>
      </c>
      <c r="C115">
        <f>C75*10000/C62</f>
        <v>-0.0008744306267411145</v>
      </c>
      <c r="D115">
        <f>D75*10000/D62</f>
        <v>-0.00014462157801620776</v>
      </c>
      <c r="E115">
        <f>E75*10000/E62</f>
        <v>-0.0013554357010939994</v>
      </c>
      <c r="F115">
        <f>F75*10000/F62</f>
        <v>-0.0022321572500845345</v>
      </c>
      <c r="G115">
        <f>AVERAGE(C115:E115)</f>
        <v>-0.0007914959686171072</v>
      </c>
      <c r="H115">
        <f>STDEV(C115:E115)</f>
        <v>0.000609652629207625</v>
      </c>
      <c r="I115">
        <f>(B115*B4+C115*C4+D115*D4+E115*E4+F115*F4)/SUM(B4:F4)</f>
        <v>-0.0003959096164738441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3.8283685865344173</v>
      </c>
      <c r="C122">
        <f>C82*10000/C62</f>
        <v>3.193287681719213</v>
      </c>
      <c r="D122">
        <f>D82*10000/D62</f>
        <v>-17.42061800847071</v>
      </c>
      <c r="E122">
        <f>E82*10000/E62</f>
        <v>20.57179565186668</v>
      </c>
      <c r="F122">
        <f>F82*10000/F62</f>
        <v>-15.573248960056281</v>
      </c>
      <c r="G122">
        <f>AVERAGE(C122:E122)</f>
        <v>2.1148217750383935</v>
      </c>
      <c r="H122">
        <f>STDEV(C122:E122)</f>
        <v>19.019153253193277</v>
      </c>
      <c r="I122">
        <f>(B122*B4+C122*C4+D122*D4+E122*E4+F122*F4)/SUM(B4:F4)</f>
        <v>0.00033624631560512</v>
      </c>
    </row>
    <row r="123" spans="1:9" ht="12.75">
      <c r="A123" t="s">
        <v>82</v>
      </c>
      <c r="B123">
        <f>B83*10000/B62</f>
        <v>-0.05440960473061933</v>
      </c>
      <c r="C123">
        <f>C83*10000/C62</f>
        <v>0.8055777136197375</v>
      </c>
      <c r="D123">
        <f>D83*10000/D62</f>
        <v>-0.2003184169710101</v>
      </c>
      <c r="E123">
        <f>E83*10000/E62</f>
        <v>-1.8495613717961499</v>
      </c>
      <c r="F123">
        <f>F83*10000/F62</f>
        <v>3.9520819841684514</v>
      </c>
      <c r="G123">
        <f>AVERAGE(C123:E123)</f>
        <v>-0.4147673583824742</v>
      </c>
      <c r="H123">
        <f>STDEV(C123:E123)</f>
        <v>1.34049697951176</v>
      </c>
      <c r="I123">
        <f>(B123*B4+C123*C4+D123*D4+E123*E4+F123*F4)/SUM(B4:F4)</f>
        <v>0.22040300240145974</v>
      </c>
    </row>
    <row r="124" spans="1:9" ht="12.75">
      <c r="A124" t="s">
        <v>83</v>
      </c>
      <c r="B124">
        <f>B84*10000/B62</f>
        <v>1.4866769157101178</v>
      </c>
      <c r="C124">
        <f>C84*10000/C62</f>
        <v>-2.566444617675633</v>
      </c>
      <c r="D124">
        <f>D84*10000/D62</f>
        <v>1.0548867374585273</v>
      </c>
      <c r="E124">
        <f>E84*10000/E62</f>
        <v>2.4074257240598818</v>
      </c>
      <c r="F124">
        <f>F84*10000/F62</f>
        <v>1.1953846862451212</v>
      </c>
      <c r="G124">
        <f>AVERAGE(C124:E124)</f>
        <v>0.2986226146142587</v>
      </c>
      <c r="H124">
        <f>STDEV(C124:E124)</f>
        <v>2.571730567482741</v>
      </c>
      <c r="I124">
        <f>(B124*B4+C124*C4+D124*D4+E124*E4+F124*F4)/SUM(B4:F4)</f>
        <v>0.5902928332539722</v>
      </c>
    </row>
    <row r="125" spans="1:9" ht="12.75">
      <c r="A125" t="s">
        <v>84</v>
      </c>
      <c r="B125">
        <f>B85*10000/B62</f>
        <v>-0.12422475609376588</v>
      </c>
      <c r="C125">
        <f>C85*10000/C62</f>
        <v>0.08576781729227645</v>
      </c>
      <c r="D125">
        <f>D85*10000/D62</f>
        <v>-0.827523911307545</v>
      </c>
      <c r="E125">
        <f>E85*10000/E62</f>
        <v>-1.0930683964643646</v>
      </c>
      <c r="F125">
        <f>F85*10000/F62</f>
        <v>-1.1541094655189361</v>
      </c>
      <c r="G125">
        <f>AVERAGE(C125:E125)</f>
        <v>-0.611608163493211</v>
      </c>
      <c r="H125">
        <f>STDEV(C125:E125)</f>
        <v>0.6183675382260054</v>
      </c>
      <c r="I125">
        <f>(B125*B4+C125*C4+D125*D4+E125*E4+F125*F4)/SUM(B4:F4)</f>
        <v>-0.6136492740635417</v>
      </c>
    </row>
    <row r="126" spans="1:9" ht="12.75">
      <c r="A126" t="s">
        <v>85</v>
      </c>
      <c r="B126">
        <f>B86*10000/B62</f>
        <v>0.21896051615277998</v>
      </c>
      <c r="C126">
        <f>C86*10000/C62</f>
        <v>-0.5174430816102075</v>
      </c>
      <c r="D126">
        <f>D86*10000/D62</f>
        <v>-0.5934683342299761</v>
      </c>
      <c r="E126">
        <f>E86*10000/E62</f>
        <v>-0.26067682280205584</v>
      </c>
      <c r="F126">
        <f>F86*10000/F62</f>
        <v>0.8332561242907323</v>
      </c>
      <c r="G126">
        <f>AVERAGE(C126:E126)</f>
        <v>-0.4571960795474131</v>
      </c>
      <c r="H126">
        <f>STDEV(C126:E126)</f>
        <v>0.17438412617777388</v>
      </c>
      <c r="I126">
        <f>(B126*B4+C126*C4+D126*D4+E126*E4+F126*F4)/SUM(B4:F4)</f>
        <v>-0.18712494145559028</v>
      </c>
    </row>
    <row r="127" spans="1:9" ht="12.75">
      <c r="A127" t="s">
        <v>86</v>
      </c>
      <c r="B127">
        <f>B87*10000/B62</f>
        <v>0.2033601018339252</v>
      </c>
      <c r="C127">
        <f>C87*10000/C62</f>
        <v>0.2463251489585383</v>
      </c>
      <c r="D127">
        <f>D87*10000/D62</f>
        <v>0.24112017890988455</v>
      </c>
      <c r="E127">
        <f>E87*10000/E62</f>
        <v>-0.11305488185649035</v>
      </c>
      <c r="F127">
        <f>F87*10000/F62</f>
        <v>0.38596350864184437</v>
      </c>
      <c r="G127">
        <f>AVERAGE(C127:E127)</f>
        <v>0.12479681533731084</v>
      </c>
      <c r="H127">
        <f>STDEV(C127:E127)</f>
        <v>0.20600205174167713</v>
      </c>
      <c r="I127">
        <f>(B127*B4+C127*C4+D127*D4+E127*E4+F127*F4)/SUM(B4:F4)</f>
        <v>0.17102204088048925</v>
      </c>
    </row>
    <row r="128" spans="1:9" ht="12.75">
      <c r="A128" t="s">
        <v>87</v>
      </c>
      <c r="B128">
        <f>B88*10000/B62</f>
        <v>0.24786716145191295</v>
      </c>
      <c r="C128">
        <f>C88*10000/C62</f>
        <v>-0.3009342121568355</v>
      </c>
      <c r="D128">
        <f>D88*10000/D62</f>
        <v>0.039976490118981134</v>
      </c>
      <c r="E128">
        <f>E88*10000/E62</f>
        <v>0.15765526113617925</v>
      </c>
      <c r="F128">
        <f>F88*10000/F62</f>
        <v>-0.027959937156958593</v>
      </c>
      <c r="G128">
        <f>AVERAGE(C128:E128)</f>
        <v>-0.03443415363389171</v>
      </c>
      <c r="H128">
        <f>STDEV(C128:E128)</f>
        <v>0.23817805142703408</v>
      </c>
      <c r="I128">
        <f>(B128*B4+C128*C4+D128*D4+E128*E4+F128*F4)/SUM(B4:F4)</f>
        <v>0.007253641389445579</v>
      </c>
    </row>
    <row r="129" spans="1:9" ht="12.75">
      <c r="A129" t="s">
        <v>88</v>
      </c>
      <c r="B129">
        <f>B89*10000/B62</f>
        <v>0.07485082018435082</v>
      </c>
      <c r="C129">
        <f>C89*10000/C62</f>
        <v>0.07785386217357863</v>
      </c>
      <c r="D129">
        <f>D89*10000/D62</f>
        <v>-0.023607423571681923</v>
      </c>
      <c r="E129">
        <f>E89*10000/E62</f>
        <v>-0.059976608266878534</v>
      </c>
      <c r="F129">
        <f>F89*10000/F62</f>
        <v>0.04658246827543006</v>
      </c>
      <c r="G129">
        <f>AVERAGE(C129:E129)</f>
        <v>-0.0019100565549939423</v>
      </c>
      <c r="H129">
        <f>STDEV(C129:E129)</f>
        <v>0.07143102580148265</v>
      </c>
      <c r="I129">
        <f>(B129*B4+C129*C4+D129*D4+E129*E4+F129*F4)/SUM(B4:F4)</f>
        <v>0.015656295886556235</v>
      </c>
    </row>
    <row r="130" spans="1:9" ht="12.75">
      <c r="A130" t="s">
        <v>89</v>
      </c>
      <c r="B130">
        <f>B90*10000/B62</f>
        <v>0.04632716935839136</v>
      </c>
      <c r="C130">
        <f>C90*10000/C62</f>
        <v>0.03453786027187112</v>
      </c>
      <c r="D130">
        <f>D90*10000/D62</f>
        <v>-0.045704221057028996</v>
      </c>
      <c r="E130">
        <f>E90*10000/E62</f>
        <v>-0.05465124631791517</v>
      </c>
      <c r="F130">
        <f>F90*10000/F62</f>
        <v>0.24918100547008606</v>
      </c>
      <c r="G130">
        <f>AVERAGE(C130:E130)</f>
        <v>-0.021939202367691018</v>
      </c>
      <c r="H130">
        <f>STDEV(C130:E130)</f>
        <v>0.04911472557746304</v>
      </c>
      <c r="I130">
        <f>(B130*B4+C130*C4+D130*D4+E130*E4+F130*F4)/SUM(B4:F4)</f>
        <v>0.024131000500495655</v>
      </c>
    </row>
    <row r="131" spans="1:9" ht="12.75">
      <c r="A131" t="s">
        <v>90</v>
      </c>
      <c r="B131">
        <f>B91*10000/B62</f>
        <v>0.029092693198420626</v>
      </c>
      <c r="C131">
        <f>C91*10000/C62</f>
        <v>0.015412236656164102</v>
      </c>
      <c r="D131">
        <f>D91*10000/D62</f>
        <v>-0.003964377674246121</v>
      </c>
      <c r="E131">
        <f>E91*10000/E62</f>
        <v>-0.020996679012650774</v>
      </c>
      <c r="F131">
        <f>F91*10000/F62</f>
        <v>0.048902751222824475</v>
      </c>
      <c r="G131">
        <f>AVERAGE(C131:E131)</f>
        <v>-0.003182940010244264</v>
      </c>
      <c r="H131">
        <f>STDEV(C131:E131)</f>
        <v>0.018217032378018076</v>
      </c>
      <c r="I131">
        <f>(B131*B4+C131*C4+D131*D4+E131*E4+F131*F4)/SUM(B4:F4)</f>
        <v>0.008436902442092699</v>
      </c>
    </row>
    <row r="132" spans="1:9" ht="12.75">
      <c r="A132" t="s">
        <v>91</v>
      </c>
      <c r="B132">
        <f>B92*10000/B62</f>
        <v>0.04556887349134517</v>
      </c>
      <c r="C132">
        <f>C92*10000/C62</f>
        <v>-0.007109999000839228</v>
      </c>
      <c r="D132">
        <f>D92*10000/D62</f>
        <v>0.015098358327935766</v>
      </c>
      <c r="E132">
        <f>E92*10000/E62</f>
        <v>0.0010041456671482563</v>
      </c>
      <c r="F132">
        <f>F92*10000/F62</f>
        <v>0.02179160724029144</v>
      </c>
      <c r="G132">
        <f>AVERAGE(C132:E132)</f>
        <v>0.0029975016647482648</v>
      </c>
      <c r="H132">
        <f>STDEV(C132:E132)</f>
        <v>0.011237565791153993</v>
      </c>
      <c r="I132">
        <f>(B132*B4+C132*C4+D132*D4+E132*E4+F132*F4)/SUM(B4:F4)</f>
        <v>0.011661574789467144</v>
      </c>
    </row>
    <row r="133" spans="1:9" ht="12.75">
      <c r="A133" t="s">
        <v>92</v>
      </c>
      <c r="B133">
        <f>B93*10000/B62</f>
        <v>0.09900526456776934</v>
      </c>
      <c r="C133">
        <f>C93*10000/C62</f>
        <v>0.08556017631087576</v>
      </c>
      <c r="D133">
        <f>D93*10000/D62</f>
        <v>0.0903686460996353</v>
      </c>
      <c r="E133">
        <f>E93*10000/E62</f>
        <v>0.08350632495645637</v>
      </c>
      <c r="F133">
        <f>F93*10000/F62</f>
        <v>0.05658887677563469</v>
      </c>
      <c r="G133">
        <f>AVERAGE(C133:E133)</f>
        <v>0.08647838245565581</v>
      </c>
      <c r="H133">
        <f>STDEV(C133:E133)</f>
        <v>0.0035221001918259763</v>
      </c>
      <c r="I133">
        <f>(B133*B4+C133*C4+D133*D4+E133*E4+F133*F4)/SUM(B4:F4)</f>
        <v>0.08429766493218546</v>
      </c>
    </row>
    <row r="134" spans="1:9" ht="12.75">
      <c r="A134" t="s">
        <v>93</v>
      </c>
      <c r="B134">
        <f>B94*10000/B62</f>
        <v>0.0005955304274992419</v>
      </c>
      <c r="C134">
        <f>C94*10000/C62</f>
        <v>0.0027301291867101872</v>
      </c>
      <c r="D134">
        <f>D94*10000/D62</f>
        <v>0.001893813696158959</v>
      </c>
      <c r="E134">
        <f>E94*10000/E62</f>
        <v>-0.002617380814624225</v>
      </c>
      <c r="F134">
        <f>F94*10000/F62</f>
        <v>-0.02541352891072372</v>
      </c>
      <c r="G134">
        <f>AVERAGE(C134:E134)</f>
        <v>0.0006688540227483071</v>
      </c>
      <c r="H134">
        <f>STDEV(C134:E134)</f>
        <v>0.0028765188083349357</v>
      </c>
      <c r="I134">
        <f>(B134*B4+C134*C4+D134*D4+E134*E4+F134*F4)/SUM(B4:F4)</f>
        <v>-0.002824979638563935</v>
      </c>
    </row>
    <row r="135" spans="1:9" ht="12.75">
      <c r="A135" t="s">
        <v>94</v>
      </c>
      <c r="B135">
        <f>B95*10000/B62</f>
        <v>-0.001778235163341596</v>
      </c>
      <c r="C135">
        <f>C95*10000/C62</f>
        <v>0.001337619652787407</v>
      </c>
      <c r="D135">
        <f>D95*10000/D62</f>
        <v>-0.005319301191417948</v>
      </c>
      <c r="E135">
        <f>E95*10000/E62</f>
        <v>-0.0026803435440553767</v>
      </c>
      <c r="F135">
        <f>F95*10000/F62</f>
        <v>0.003627512784066904</v>
      </c>
      <c r="G135">
        <f>AVERAGE(C135:E135)</f>
        <v>-0.0022206750275619723</v>
      </c>
      <c r="H135">
        <f>STDEV(C135:E135)</f>
        <v>0.0033521814002669017</v>
      </c>
      <c r="I135">
        <f>(B135*B4+C135*C4+D135*D4+E135*E4+F135*F4)/SUM(B4:F4)</f>
        <v>-0.0013759680067363426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2005-06-30T05:44:54Z</cp:lastPrinted>
  <dcterms:created xsi:type="dcterms:W3CDTF">2005-06-30T05:44:54Z</dcterms:created>
  <dcterms:modified xsi:type="dcterms:W3CDTF">2005-07-03T08:40:17Z</dcterms:modified>
  <cp:category/>
  <cp:version/>
  <cp:contentType/>
  <cp:contentStatus/>
</cp:coreProperties>
</file>