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<sst xmlns="http://schemas.openxmlformats.org/spreadsheetml/2006/main" count="204" uniqueCount="98">
  <si>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30/06/2005       08:53:26</t>
  </si>
  <si>
    <t>LISSNER</t>
  </si>
  <si>
    <t>HCMQAP598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</si>
  <si>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</si>
  <si>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</si>
  <si>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</si>
  <si>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</si>
  <si>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</si>
  <si>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</si>
  <si>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</si>
  <si>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</si>
  <si>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</si>
  <si>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</si>
  <si>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</si>
  <si>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</si>
  <si>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</si>
  <si>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</si>
  <si>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</si>
  <si>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</si>
  <si>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</si>
  <si>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</si>
  <si>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</si>
  <si>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</si>
  <si>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</si>
  <si>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</si>
  <si>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</si>
  <si>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</si>
  <si>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</si>
  <si>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</si>
  <si>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</si>
  <si>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</si>
  <si>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</si>
  <si>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</si>
  <si>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</si>
  <si>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</si>
  <si>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</si>
  <si>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</si>
  <si>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</si>
  <si>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</si>
  <si>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</si>
  <si>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</si>
  <si>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</si>
  <si>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</si>
  <si>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</si>
  <si>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</si>
  <si>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</si>
  <si>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</si>
  <si>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</si>
  <si>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</si>
  <si>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</si>
  <si>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</si>
  <si>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</si>
  <si>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</si>
  <si>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</si>
  <si>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</si>
  <si>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</si>
  <si>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</si>
  <si>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ACCEPTED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</si>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</sst>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-0.002253</v>
      </c>
      <c r="C4" s="12">
        <v>-0.003752</v>
      </c>
      <c r="D4" s="12">
        <v>-0.003752</v>
      </c>
      <c r="E4" s="12">
        <v>-0.003752</v>
      </c>
      <c r="F4" s="24">
        <v>-0.002081</v>
      </c>
      <c r="G4" s="34">
        <v>-0.011691</v>
      </c>
    </row>
    <row r="5" spans="1:7" ht="12.75" thickBot="1">
      <c r="A5" s="44" t="s">
        <v>13</v>
      </c>
      <c r="B5" s="45">
        <v>-3.72849</v>
      </c>
      <c r="C5" s="46">
        <v>-1.705488</v>
      </c>
      <c r="D5" s="46">
        <v>1.506277</v>
      </c>
      <c r="E5" s="46">
        <v>1.704061</v>
      </c>
      <c r="F5" s="47">
        <v>1.355807</v>
      </c>
      <c r="G5" s="48">
        <v>0.883589</v>
      </c>
    </row>
    <row r="6" spans="1:7" ht="12.75" thickTop="1">
      <c r="A6" s="6" t="s">
        <v>14</v>
      </c>
      <c r="B6" s="39">
        <v>22.53314</v>
      </c>
      <c r="C6" s="40">
        <v>-60.59417</v>
      </c>
      <c r="D6" s="40">
        <v>19.06469</v>
      </c>
      <c r="E6" s="40">
        <v>-59.30012</v>
      </c>
      <c r="F6" s="41">
        <v>157.454</v>
      </c>
      <c r="G6" s="42">
        <v>-0.001010355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1.353937</v>
      </c>
      <c r="C8" s="13">
        <v>-2.102389</v>
      </c>
      <c r="D8" s="13">
        <v>-1.544874</v>
      </c>
      <c r="E8" s="13">
        <v>1.515497</v>
      </c>
      <c r="F8" s="25">
        <v>2.240752</v>
      </c>
      <c r="G8" s="35">
        <v>-0.01837102</v>
      </c>
    </row>
    <row r="9" spans="1:7" ht="12">
      <c r="A9" s="20" t="s">
        <v>17</v>
      </c>
      <c r="B9" s="29">
        <v>-0.8548856</v>
      </c>
      <c r="C9" s="13">
        <v>0.3241152</v>
      </c>
      <c r="D9" s="13">
        <v>0.337415</v>
      </c>
      <c r="E9" s="13">
        <v>0.6796875</v>
      </c>
      <c r="F9" s="25">
        <v>-0.8532651</v>
      </c>
      <c r="G9" s="35">
        <v>0.08544478</v>
      </c>
    </row>
    <row r="10" spans="1:7" ht="12">
      <c r="A10" s="20" t="s">
        <v>18</v>
      </c>
      <c r="B10" s="29">
        <v>0.786632</v>
      </c>
      <c r="C10" s="13">
        <v>0.7789119</v>
      </c>
      <c r="D10" s="13">
        <v>1.051627</v>
      </c>
      <c r="E10" s="13">
        <v>0.131424</v>
      </c>
      <c r="F10" s="25">
        <v>0.4058357</v>
      </c>
      <c r="G10" s="35">
        <v>0.640026</v>
      </c>
    </row>
    <row r="11" spans="1:7" ht="12">
      <c r="A11" s="21" t="s">
        <v>19</v>
      </c>
      <c r="B11" s="31">
        <v>3.163884</v>
      </c>
      <c r="C11" s="15">
        <v>1.819519</v>
      </c>
      <c r="D11" s="15">
        <v>1.916733</v>
      </c>
      <c r="E11" s="15">
        <v>1.079795</v>
      </c>
      <c r="F11" s="27">
        <v>13.60845</v>
      </c>
      <c r="G11" s="37">
        <v>3.432434</v>
      </c>
    </row>
    <row r="12" spans="1:7" ht="12">
      <c r="A12" s="20" t="s">
        <v>20</v>
      </c>
      <c r="B12" s="29">
        <v>-0.0109504</v>
      </c>
      <c r="C12" s="13">
        <v>-0.3142937</v>
      </c>
      <c r="D12" s="13">
        <v>-0.03907597</v>
      </c>
      <c r="E12" s="13">
        <v>-0.0312771</v>
      </c>
      <c r="F12" s="25">
        <v>-0.436643</v>
      </c>
      <c r="G12" s="35">
        <v>-0.1524415</v>
      </c>
    </row>
    <row r="13" spans="1:7" ht="12">
      <c r="A13" s="20" t="s">
        <v>21</v>
      </c>
      <c r="B13" s="29">
        <v>0.007739389</v>
      </c>
      <c r="C13" s="13">
        <v>0.0611501</v>
      </c>
      <c r="D13" s="13">
        <v>0.04350223</v>
      </c>
      <c r="E13" s="13">
        <v>0.2056806</v>
      </c>
      <c r="F13" s="25">
        <v>-0.003547375</v>
      </c>
      <c r="G13" s="35">
        <v>0.07534755</v>
      </c>
    </row>
    <row r="14" spans="1:7" ht="12">
      <c r="A14" s="20" t="s">
        <v>22</v>
      </c>
      <c r="B14" s="29">
        <v>0.07625836</v>
      </c>
      <c r="C14" s="13">
        <v>0.05144613</v>
      </c>
      <c r="D14" s="13">
        <v>0.006386544</v>
      </c>
      <c r="E14" s="13">
        <v>0.01581476</v>
      </c>
      <c r="F14" s="25">
        <v>0.006900318</v>
      </c>
      <c r="G14" s="35">
        <v>0.0296688</v>
      </c>
    </row>
    <row r="15" spans="1:7" ht="12">
      <c r="A15" s="21" t="s">
        <v>23</v>
      </c>
      <c r="B15" s="31">
        <v>-0.2378312</v>
      </c>
      <c r="C15" s="15">
        <v>-0.1194288</v>
      </c>
      <c r="D15" s="15">
        <v>-0.02231876</v>
      </c>
      <c r="E15" s="15">
        <v>-0.1004731</v>
      </c>
      <c r="F15" s="27">
        <v>-0.3161924</v>
      </c>
      <c r="G15" s="37">
        <v>-0.1348591</v>
      </c>
    </row>
    <row r="16" spans="1:7" ht="12">
      <c r="A16" s="20" t="s">
        <v>24</v>
      </c>
      <c r="B16" s="29">
        <v>-0.00911938</v>
      </c>
      <c r="C16" s="13">
        <v>0.03951663</v>
      </c>
      <c r="D16" s="13">
        <v>0.003030479</v>
      </c>
      <c r="E16" s="13">
        <v>-0.00760262</v>
      </c>
      <c r="F16" s="25">
        <v>-0.0437635</v>
      </c>
      <c r="G16" s="35">
        <v>0.001253515</v>
      </c>
    </row>
    <row r="17" spans="1:7" ht="12">
      <c r="A17" s="20" t="s">
        <v>25</v>
      </c>
      <c r="B17" s="29">
        <v>0.005375535</v>
      </c>
      <c r="C17" s="13">
        <v>-0.02628156</v>
      </c>
      <c r="D17" s="13">
        <v>-0.01555208</v>
      </c>
      <c r="E17" s="13">
        <v>-0.03017263</v>
      </c>
      <c r="F17" s="25">
        <v>-0.03290831</v>
      </c>
      <c r="G17" s="35">
        <v>-0.02094464</v>
      </c>
    </row>
    <row r="18" spans="1:7" ht="12">
      <c r="A18" s="20" t="s">
        <v>26</v>
      </c>
      <c r="B18" s="29">
        <v>0.0122783</v>
      </c>
      <c r="C18" s="13">
        <v>0.03543933</v>
      </c>
      <c r="D18" s="13">
        <v>0.01117766</v>
      </c>
      <c r="E18" s="13">
        <v>0.0222634</v>
      </c>
      <c r="F18" s="25">
        <v>-0.03852476</v>
      </c>
      <c r="G18" s="35">
        <v>0.01321562</v>
      </c>
    </row>
    <row r="19" spans="1:7" ht="12">
      <c r="A19" s="21" t="s">
        <v>27</v>
      </c>
      <c r="B19" s="31">
        <v>-0.2154411</v>
      </c>
      <c r="C19" s="15">
        <v>-0.2032925</v>
      </c>
      <c r="D19" s="15">
        <v>-0.2006625</v>
      </c>
      <c r="E19" s="15">
        <v>-0.1936506</v>
      </c>
      <c r="F19" s="27">
        <v>-0.1470875</v>
      </c>
      <c r="G19" s="37">
        <v>-0.1945928</v>
      </c>
    </row>
    <row r="20" spans="1:7" ht="12.75" thickBot="1">
      <c r="A20" s="44" t="s">
        <v>28</v>
      </c>
      <c r="B20" s="45">
        <v>-0.004675633</v>
      </c>
      <c r="C20" s="46">
        <v>0.00210405</v>
      </c>
      <c r="D20" s="46">
        <v>-0.007379922</v>
      </c>
      <c r="E20" s="46">
        <v>-0.0009806772</v>
      </c>
      <c r="F20" s="47">
        <v>-0.002749515</v>
      </c>
      <c r="G20" s="48">
        <v>-0.002547872</v>
      </c>
    </row>
    <row r="21" spans="1:7" ht="12.75" thickTop="1">
      <c r="A21" s="6" t="s">
        <v>29</v>
      </c>
      <c r="B21" s="39">
        <v>-77.22357</v>
      </c>
      <c r="C21" s="40">
        <v>11.58375</v>
      </c>
      <c r="D21" s="40">
        <v>-28.76429</v>
      </c>
      <c r="E21" s="40">
        <v>63.31057</v>
      </c>
      <c r="F21" s="41">
        <v>0.4352414</v>
      </c>
      <c r="G21" s="43">
        <v>0.004760699</v>
      </c>
    </row>
    <row r="22" spans="1:7" ht="12">
      <c r="A22" s="20" t="s">
        <v>30</v>
      </c>
      <c r="B22" s="29">
        <v>-74.57117</v>
      </c>
      <c r="C22" s="13">
        <v>-34.10989</v>
      </c>
      <c r="D22" s="13">
        <v>30.12563</v>
      </c>
      <c r="E22" s="13">
        <v>34.08134</v>
      </c>
      <c r="F22" s="25">
        <v>27.11621</v>
      </c>
      <c r="G22" s="36">
        <v>0</v>
      </c>
    </row>
    <row r="23" spans="1:7" ht="12">
      <c r="A23" s="20" t="s">
        <v>31</v>
      </c>
      <c r="B23" s="29">
        <v>2.385887</v>
      </c>
      <c r="C23" s="13">
        <v>0.7127576</v>
      </c>
      <c r="D23" s="13">
        <v>1.031094</v>
      </c>
      <c r="E23" s="13">
        <v>0.03124806</v>
      </c>
      <c r="F23" s="25">
        <v>2.317373</v>
      </c>
      <c r="G23" s="35">
        <v>1.081223</v>
      </c>
    </row>
    <row r="24" spans="1:7" ht="12">
      <c r="A24" s="20" t="s">
        <v>32</v>
      </c>
      <c r="B24" s="29">
        <v>-1.634418</v>
      </c>
      <c r="C24" s="13">
        <v>1.440089</v>
      </c>
      <c r="D24" s="13">
        <v>-1.129623</v>
      </c>
      <c r="E24" s="13">
        <v>4.265036</v>
      </c>
      <c r="F24" s="25">
        <v>3.173278</v>
      </c>
      <c r="G24" s="35">
        <v>1.288697</v>
      </c>
    </row>
    <row r="25" spans="1:7" ht="12">
      <c r="A25" s="20" t="s">
        <v>33</v>
      </c>
      <c r="B25" s="29">
        <v>0.3391792</v>
      </c>
      <c r="C25" s="13">
        <v>0.3980075</v>
      </c>
      <c r="D25" s="13">
        <v>0.6733424</v>
      </c>
      <c r="E25" s="13">
        <v>0.6186581</v>
      </c>
      <c r="F25" s="25">
        <v>-1.709696</v>
      </c>
      <c r="G25" s="35">
        <v>0.2275782</v>
      </c>
    </row>
    <row r="26" spans="1:7" ht="12">
      <c r="A26" s="21" t="s">
        <v>34</v>
      </c>
      <c r="B26" s="31">
        <v>0.3199498</v>
      </c>
      <c r="C26" s="15">
        <v>-0.03430253</v>
      </c>
      <c r="D26" s="15">
        <v>0.6255862</v>
      </c>
      <c r="E26" s="15">
        <v>0.009334223</v>
      </c>
      <c r="F26" s="27">
        <v>1.417106</v>
      </c>
      <c r="G26" s="37">
        <v>0.3798061</v>
      </c>
    </row>
    <row r="27" spans="1:7" ht="12">
      <c r="A27" s="20" t="s">
        <v>35</v>
      </c>
      <c r="B27" s="29">
        <v>0.04144648</v>
      </c>
      <c r="C27" s="13">
        <v>-0.1198996</v>
      </c>
      <c r="D27" s="13">
        <v>-0.2347531</v>
      </c>
      <c r="E27" s="13">
        <v>-0.248279</v>
      </c>
      <c r="F27" s="25">
        <v>0.01774323</v>
      </c>
      <c r="G27" s="35">
        <v>-0.1367547</v>
      </c>
    </row>
    <row r="28" spans="1:7" ht="12">
      <c r="A28" s="20" t="s">
        <v>36</v>
      </c>
      <c r="B28" s="29">
        <v>-0.2097887</v>
      </c>
      <c r="C28" s="13">
        <v>0.4957699</v>
      </c>
      <c r="D28" s="13">
        <v>0.009924796</v>
      </c>
      <c r="E28" s="13">
        <v>0.4978601</v>
      </c>
      <c r="F28" s="25">
        <v>0.1090685</v>
      </c>
      <c r="G28" s="35">
        <v>0.2257944</v>
      </c>
    </row>
    <row r="29" spans="1:7" ht="12">
      <c r="A29" s="20" t="s">
        <v>37</v>
      </c>
      <c r="B29" s="29">
        <v>0.09832352</v>
      </c>
      <c r="C29" s="13">
        <v>0.1715706</v>
      </c>
      <c r="D29" s="13">
        <v>0.06623447</v>
      </c>
      <c r="E29" s="13">
        <v>0.1078915</v>
      </c>
      <c r="F29" s="25">
        <v>-0.138281</v>
      </c>
      <c r="G29" s="35">
        <v>0.07895653</v>
      </c>
    </row>
    <row r="30" spans="1:7" ht="12">
      <c r="A30" s="21" t="s">
        <v>38</v>
      </c>
      <c r="B30" s="31">
        <v>0.1595587</v>
      </c>
      <c r="C30" s="15">
        <v>-0.001100587</v>
      </c>
      <c r="D30" s="15">
        <v>0.08885295</v>
      </c>
      <c r="E30" s="15">
        <v>0.02991599</v>
      </c>
      <c r="F30" s="27">
        <v>0.2070718</v>
      </c>
      <c r="G30" s="37">
        <v>0.07901447</v>
      </c>
    </row>
    <row r="31" spans="1:7" ht="12">
      <c r="A31" s="20" t="s">
        <v>39</v>
      </c>
      <c r="B31" s="29">
        <v>-0.003564131</v>
      </c>
      <c r="C31" s="13">
        <v>0.02969586</v>
      </c>
      <c r="D31" s="13">
        <v>0.002618217</v>
      </c>
      <c r="E31" s="13">
        <v>0.03155576</v>
      </c>
      <c r="F31" s="25">
        <v>0.007777335</v>
      </c>
      <c r="G31" s="35">
        <v>0.01589612</v>
      </c>
    </row>
    <row r="32" spans="1:7" ht="12">
      <c r="A32" s="20" t="s">
        <v>40</v>
      </c>
      <c r="B32" s="29">
        <v>-0.00432775</v>
      </c>
      <c r="C32" s="13">
        <v>0.08005968</v>
      </c>
      <c r="D32" s="13">
        <v>0.03330316</v>
      </c>
      <c r="E32" s="13">
        <v>0.03354077</v>
      </c>
      <c r="F32" s="25">
        <v>-0.0195939</v>
      </c>
      <c r="G32" s="35">
        <v>0.03211897</v>
      </c>
    </row>
    <row r="33" spans="1:7" ht="12">
      <c r="A33" s="20" t="s">
        <v>41</v>
      </c>
      <c r="B33" s="29">
        <v>0.1038404</v>
      </c>
      <c r="C33" s="13">
        <v>0.07751193</v>
      </c>
      <c r="D33" s="13">
        <v>0.0789164</v>
      </c>
      <c r="E33" s="13">
        <v>0.05898633</v>
      </c>
      <c r="F33" s="25">
        <v>0.0322179</v>
      </c>
      <c r="G33" s="35">
        <v>0.0711494</v>
      </c>
    </row>
    <row r="34" spans="1:7" ht="12">
      <c r="A34" s="21" t="s">
        <v>42</v>
      </c>
      <c r="B34" s="31">
        <v>0.01924437</v>
      </c>
      <c r="C34" s="15">
        <v>0.00853341</v>
      </c>
      <c r="D34" s="15">
        <v>0.01596641</v>
      </c>
      <c r="E34" s="15">
        <v>-0.0003342782</v>
      </c>
      <c r="F34" s="27">
        <v>-0.02874142</v>
      </c>
      <c r="G34" s="37">
        <v>0.004772739</v>
      </c>
    </row>
    <row r="35" spans="1:7" ht="12.75" thickBot="1">
      <c r="A35" s="22" t="s">
        <v>43</v>
      </c>
      <c r="B35" s="32">
        <v>0.001073077</v>
      </c>
      <c r="C35" s="16">
        <v>0.001818228</v>
      </c>
      <c r="D35" s="16">
        <v>0.006593733</v>
      </c>
      <c r="E35" s="16">
        <v>0.007441704</v>
      </c>
      <c r="F35" s="28">
        <v>0.005436994</v>
      </c>
      <c r="G35" s="38">
        <v>0.004696521</v>
      </c>
    </row>
    <row r="36" spans="1:7" ht="12">
      <c r="A36" s="4" t="s">
        <v>44</v>
      </c>
      <c r="B36" s="3">
        <v>25.68665</v>
      </c>
      <c r="C36" s="3">
        <v>25.6897</v>
      </c>
      <c r="D36" s="3">
        <v>25.70191</v>
      </c>
      <c r="E36" s="3">
        <v>25.70191</v>
      </c>
      <c r="F36" s="3">
        <v>25.70801</v>
      </c>
      <c r="G36" s="3"/>
    </row>
    <row r="37" spans="1:6" ht="12">
      <c r="A37" s="4" t="s">
        <v>45</v>
      </c>
      <c r="B37" s="2">
        <v>-0.2288818</v>
      </c>
      <c r="C37" s="2">
        <v>-0.1220703</v>
      </c>
      <c r="D37" s="2">
        <v>-0.06357829</v>
      </c>
      <c r="E37" s="2">
        <v>-0.01373291</v>
      </c>
      <c r="F37" s="2">
        <v>0.03051758</v>
      </c>
    </row>
    <row r="38" spans="1:7" ht="12">
      <c r="A38" s="4" t="s">
        <v>53</v>
      </c>
      <c r="B38" s="2">
        <v>-3.928312E-05</v>
      </c>
      <c r="C38" s="2">
        <v>0.0001030761</v>
      </c>
      <c r="D38" s="2">
        <v>-3.226236E-05</v>
      </c>
      <c r="E38" s="2">
        <v>0.0001004422</v>
      </c>
      <c r="F38" s="2">
        <v>-0.0002676718</v>
      </c>
      <c r="G38" s="2">
        <v>0.000157043</v>
      </c>
    </row>
    <row r="39" spans="1:7" ht="12.75" thickBot="1">
      <c r="A39" s="4" t="s">
        <v>54</v>
      </c>
      <c r="B39" s="2">
        <v>0.0001309871</v>
      </c>
      <c r="C39" s="2">
        <v>-1.934078E-05</v>
      </c>
      <c r="D39" s="2">
        <v>4.899648E-05</v>
      </c>
      <c r="E39" s="2">
        <v>-0.0001079703</v>
      </c>
      <c r="F39" s="2">
        <v>0</v>
      </c>
      <c r="G39" s="2">
        <v>0.0007345044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3.1157</v>
      </c>
      <c r="F40" s="17" t="s">
        <v>48</v>
      </c>
      <c r="G40" s="8">
        <v>54.981476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0.002253</v>
      </c>
      <c r="C4">
        <v>0.003752</v>
      </c>
      <c r="D4">
        <v>0.003752</v>
      </c>
      <c r="E4">
        <v>0.003752</v>
      </c>
      <c r="F4">
        <v>0.002081</v>
      </c>
      <c r="G4">
        <v>0.011691</v>
      </c>
    </row>
    <row r="5" spans="1:7" ht="12.75">
      <c r="A5" t="s">
        <v>13</v>
      </c>
      <c r="B5">
        <v>-3.72849</v>
      </c>
      <c r="C5">
        <v>-1.705488</v>
      </c>
      <c r="D5">
        <v>1.506277</v>
      </c>
      <c r="E5">
        <v>1.704061</v>
      </c>
      <c r="F5">
        <v>1.355807</v>
      </c>
      <c r="G5">
        <v>0.883589</v>
      </c>
    </row>
    <row r="6" spans="1:7" ht="12.75">
      <c r="A6" t="s">
        <v>14</v>
      </c>
      <c r="B6" s="49">
        <v>22.53314</v>
      </c>
      <c r="C6" s="49">
        <v>-60.59417</v>
      </c>
      <c r="D6" s="49">
        <v>19.06469</v>
      </c>
      <c r="E6" s="49">
        <v>-59.30012</v>
      </c>
      <c r="F6" s="49">
        <v>157.454</v>
      </c>
      <c r="G6" s="49">
        <v>-0.001010355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1.353937</v>
      </c>
      <c r="C8" s="49">
        <v>-2.102389</v>
      </c>
      <c r="D8" s="49">
        <v>-1.544874</v>
      </c>
      <c r="E8" s="49">
        <v>1.515497</v>
      </c>
      <c r="F8" s="49">
        <v>2.240752</v>
      </c>
      <c r="G8" s="49">
        <v>-0.01837102</v>
      </c>
    </row>
    <row r="9" spans="1:7" ht="12.75">
      <c r="A9" t="s">
        <v>17</v>
      </c>
      <c r="B9" s="49">
        <v>-0.8548856</v>
      </c>
      <c r="C9" s="49">
        <v>0.3241152</v>
      </c>
      <c r="D9" s="49">
        <v>0.337415</v>
      </c>
      <c r="E9" s="49">
        <v>0.6796875</v>
      </c>
      <c r="F9" s="49">
        <v>-0.8532651</v>
      </c>
      <c r="G9" s="49">
        <v>0.08544478</v>
      </c>
    </row>
    <row r="10" spans="1:7" ht="12.75">
      <c r="A10" t="s">
        <v>18</v>
      </c>
      <c r="B10" s="49">
        <v>0.786632</v>
      </c>
      <c r="C10" s="49">
        <v>0.7789119</v>
      </c>
      <c r="D10" s="49">
        <v>1.051627</v>
      </c>
      <c r="E10" s="49">
        <v>0.131424</v>
      </c>
      <c r="F10" s="49">
        <v>0.4058357</v>
      </c>
      <c r="G10" s="49">
        <v>0.640026</v>
      </c>
    </row>
    <row r="11" spans="1:7" ht="12.75">
      <c r="A11" t="s">
        <v>19</v>
      </c>
      <c r="B11" s="49">
        <v>3.163884</v>
      </c>
      <c r="C11" s="49">
        <v>1.819519</v>
      </c>
      <c r="D11" s="49">
        <v>1.916733</v>
      </c>
      <c r="E11" s="49">
        <v>1.079795</v>
      </c>
      <c r="F11" s="49">
        <v>13.60845</v>
      </c>
      <c r="G11" s="49">
        <v>3.432434</v>
      </c>
    </row>
    <row r="12" spans="1:7" ht="12.75">
      <c r="A12" t="s">
        <v>20</v>
      </c>
      <c r="B12" s="49">
        <v>-0.0109504</v>
      </c>
      <c r="C12" s="49">
        <v>-0.3142937</v>
      </c>
      <c r="D12" s="49">
        <v>-0.03907597</v>
      </c>
      <c r="E12" s="49">
        <v>-0.0312771</v>
      </c>
      <c r="F12" s="49">
        <v>-0.436643</v>
      </c>
      <c r="G12" s="49">
        <v>-0.1524415</v>
      </c>
    </row>
    <row r="13" spans="1:7" ht="12.75">
      <c r="A13" t="s">
        <v>21</v>
      </c>
      <c r="B13" s="49">
        <v>0.007739389</v>
      </c>
      <c r="C13" s="49">
        <v>0.0611501</v>
      </c>
      <c r="D13" s="49">
        <v>0.04350223</v>
      </c>
      <c r="E13" s="49">
        <v>0.2056806</v>
      </c>
      <c r="F13" s="49">
        <v>-0.003547375</v>
      </c>
      <c r="G13" s="49">
        <v>0.07534755</v>
      </c>
    </row>
    <row r="14" spans="1:7" ht="12.75">
      <c r="A14" t="s">
        <v>22</v>
      </c>
      <c r="B14" s="49">
        <v>0.07625836</v>
      </c>
      <c r="C14" s="49">
        <v>0.05144613</v>
      </c>
      <c r="D14" s="49">
        <v>0.006386544</v>
      </c>
      <c r="E14" s="49">
        <v>0.01581476</v>
      </c>
      <c r="F14" s="49">
        <v>0.006900318</v>
      </c>
      <c r="G14" s="49">
        <v>0.0296688</v>
      </c>
    </row>
    <row r="15" spans="1:7" ht="12.75">
      <c r="A15" t="s">
        <v>23</v>
      </c>
      <c r="B15" s="49">
        <v>-0.2378312</v>
      </c>
      <c r="C15" s="49">
        <v>-0.1194288</v>
      </c>
      <c r="D15" s="49">
        <v>-0.02231876</v>
      </c>
      <c r="E15" s="49">
        <v>-0.1004731</v>
      </c>
      <c r="F15" s="49">
        <v>-0.3161924</v>
      </c>
      <c r="G15" s="49">
        <v>-0.1348591</v>
      </c>
    </row>
    <row r="16" spans="1:7" ht="12.75">
      <c r="A16" t="s">
        <v>24</v>
      </c>
      <c r="B16" s="49">
        <v>-0.00911938</v>
      </c>
      <c r="C16" s="49">
        <v>0.03951663</v>
      </c>
      <c r="D16" s="49">
        <v>0.003030479</v>
      </c>
      <c r="E16" s="49">
        <v>-0.00760262</v>
      </c>
      <c r="F16" s="49">
        <v>-0.0437635</v>
      </c>
      <c r="G16" s="49">
        <v>0.001253515</v>
      </c>
    </row>
    <row r="17" spans="1:7" ht="12.75">
      <c r="A17" t="s">
        <v>25</v>
      </c>
      <c r="B17" s="49">
        <v>0.005375535</v>
      </c>
      <c r="C17" s="49">
        <v>-0.02628156</v>
      </c>
      <c r="D17" s="49">
        <v>-0.01555208</v>
      </c>
      <c r="E17" s="49">
        <v>-0.03017263</v>
      </c>
      <c r="F17" s="49">
        <v>-0.03290831</v>
      </c>
      <c r="G17" s="49">
        <v>-0.02094464</v>
      </c>
    </row>
    <row r="18" spans="1:7" ht="12.75">
      <c r="A18" t="s">
        <v>26</v>
      </c>
      <c r="B18" s="49">
        <v>0.0122783</v>
      </c>
      <c r="C18" s="49">
        <v>0.03543933</v>
      </c>
      <c r="D18" s="49">
        <v>0.01117766</v>
      </c>
      <c r="E18" s="49">
        <v>0.0222634</v>
      </c>
      <c r="F18" s="49">
        <v>-0.03852476</v>
      </c>
      <c r="G18" s="49">
        <v>0.01321562</v>
      </c>
    </row>
    <row r="19" spans="1:7" ht="12.75">
      <c r="A19" t="s">
        <v>27</v>
      </c>
      <c r="B19" s="49">
        <v>-0.2154411</v>
      </c>
      <c r="C19" s="49">
        <v>-0.2032925</v>
      </c>
      <c r="D19" s="49">
        <v>-0.2006625</v>
      </c>
      <c r="E19" s="49">
        <v>-0.1936506</v>
      </c>
      <c r="F19" s="49">
        <v>-0.1470875</v>
      </c>
      <c r="G19" s="49">
        <v>-0.1945928</v>
      </c>
    </row>
    <row r="20" spans="1:7" ht="12.75">
      <c r="A20" t="s">
        <v>28</v>
      </c>
      <c r="B20" s="49">
        <v>-0.004675633</v>
      </c>
      <c r="C20" s="49">
        <v>0.00210405</v>
      </c>
      <c r="D20" s="49">
        <v>-0.007379922</v>
      </c>
      <c r="E20" s="49">
        <v>-0.0009806772</v>
      </c>
      <c r="F20" s="49">
        <v>-0.002749515</v>
      </c>
      <c r="G20" s="49">
        <v>-0.002547872</v>
      </c>
    </row>
    <row r="21" spans="1:7" ht="12.75">
      <c r="A21" t="s">
        <v>29</v>
      </c>
      <c r="B21" s="49">
        <v>-77.22357</v>
      </c>
      <c r="C21" s="49">
        <v>11.58375</v>
      </c>
      <c r="D21" s="49">
        <v>-28.76429</v>
      </c>
      <c r="E21" s="49">
        <v>63.31057</v>
      </c>
      <c r="F21" s="49">
        <v>0.4352414</v>
      </c>
      <c r="G21" s="49">
        <v>0.004760699</v>
      </c>
    </row>
    <row r="22" spans="1:7" ht="12.75">
      <c r="A22" t="s">
        <v>30</v>
      </c>
      <c r="B22" s="49">
        <v>-74.57117</v>
      </c>
      <c r="C22" s="49">
        <v>-34.10989</v>
      </c>
      <c r="D22" s="49">
        <v>30.12563</v>
      </c>
      <c r="E22" s="49">
        <v>34.08134</v>
      </c>
      <c r="F22" s="49">
        <v>27.11621</v>
      </c>
      <c r="G22" s="49">
        <v>0</v>
      </c>
    </row>
    <row r="23" spans="1:7" ht="12.75">
      <c r="A23" t="s">
        <v>31</v>
      </c>
      <c r="B23" s="49">
        <v>2.385887</v>
      </c>
      <c r="C23" s="49">
        <v>0.7127576</v>
      </c>
      <c r="D23" s="49">
        <v>1.031094</v>
      </c>
      <c r="E23" s="49">
        <v>0.03124806</v>
      </c>
      <c r="F23" s="49">
        <v>2.317373</v>
      </c>
      <c r="G23" s="49">
        <v>1.081223</v>
      </c>
    </row>
    <row r="24" spans="1:7" ht="12.75">
      <c r="A24" t="s">
        <v>32</v>
      </c>
      <c r="B24" s="49">
        <v>-1.634418</v>
      </c>
      <c r="C24" s="49">
        <v>1.440089</v>
      </c>
      <c r="D24" s="49">
        <v>-1.129623</v>
      </c>
      <c r="E24" s="49">
        <v>4.265036</v>
      </c>
      <c r="F24" s="49">
        <v>3.173278</v>
      </c>
      <c r="G24" s="49">
        <v>1.288697</v>
      </c>
    </row>
    <row r="25" spans="1:7" ht="12.75">
      <c r="A25" t="s">
        <v>33</v>
      </c>
      <c r="B25" s="49">
        <v>0.3391792</v>
      </c>
      <c r="C25" s="49">
        <v>0.3980075</v>
      </c>
      <c r="D25" s="49">
        <v>0.6733424</v>
      </c>
      <c r="E25" s="49">
        <v>0.6186581</v>
      </c>
      <c r="F25" s="49">
        <v>-1.709696</v>
      </c>
      <c r="G25" s="49">
        <v>0.2275782</v>
      </c>
    </row>
    <row r="26" spans="1:7" ht="12.75">
      <c r="A26" t="s">
        <v>34</v>
      </c>
      <c r="B26" s="49">
        <v>0.3199498</v>
      </c>
      <c r="C26" s="49">
        <v>-0.03430253</v>
      </c>
      <c r="D26" s="49">
        <v>0.6255862</v>
      </c>
      <c r="E26" s="49">
        <v>0.009334223</v>
      </c>
      <c r="F26" s="49">
        <v>1.417106</v>
      </c>
      <c r="G26" s="49">
        <v>0.3798061</v>
      </c>
    </row>
    <row r="27" spans="1:7" ht="12.75">
      <c r="A27" t="s">
        <v>35</v>
      </c>
      <c r="B27" s="49">
        <v>0.04144648</v>
      </c>
      <c r="C27" s="49">
        <v>-0.1198996</v>
      </c>
      <c r="D27" s="49">
        <v>-0.2347531</v>
      </c>
      <c r="E27" s="49">
        <v>-0.248279</v>
      </c>
      <c r="F27" s="49">
        <v>0.01774323</v>
      </c>
      <c r="G27" s="49">
        <v>-0.1367547</v>
      </c>
    </row>
    <row r="28" spans="1:7" ht="12.75">
      <c r="A28" t="s">
        <v>36</v>
      </c>
      <c r="B28" s="49">
        <v>-0.2097887</v>
      </c>
      <c r="C28" s="49">
        <v>0.4957699</v>
      </c>
      <c r="D28" s="49">
        <v>0.009924796</v>
      </c>
      <c r="E28" s="49">
        <v>0.4978601</v>
      </c>
      <c r="F28" s="49">
        <v>0.1090685</v>
      </c>
      <c r="G28" s="49">
        <v>0.2257944</v>
      </c>
    </row>
    <row r="29" spans="1:7" ht="12.75">
      <c r="A29" t="s">
        <v>37</v>
      </c>
      <c r="B29" s="49">
        <v>0.09832352</v>
      </c>
      <c r="C29" s="49">
        <v>0.1715706</v>
      </c>
      <c r="D29" s="49">
        <v>0.06623447</v>
      </c>
      <c r="E29" s="49">
        <v>0.1078915</v>
      </c>
      <c r="F29" s="49">
        <v>-0.138281</v>
      </c>
      <c r="G29" s="49">
        <v>0.07895653</v>
      </c>
    </row>
    <row r="30" spans="1:7" ht="12.75">
      <c r="A30" t="s">
        <v>38</v>
      </c>
      <c r="B30" s="49">
        <v>0.1595587</v>
      </c>
      <c r="C30" s="49">
        <v>-0.001100587</v>
      </c>
      <c r="D30" s="49">
        <v>0.08885295</v>
      </c>
      <c r="E30" s="49">
        <v>0.02991599</v>
      </c>
      <c r="F30" s="49">
        <v>0.2070718</v>
      </c>
      <c r="G30" s="49">
        <v>0.07901447</v>
      </c>
    </row>
    <row r="31" spans="1:7" ht="12.75">
      <c r="A31" t="s">
        <v>39</v>
      </c>
      <c r="B31" s="49">
        <v>-0.003564131</v>
      </c>
      <c r="C31" s="49">
        <v>0.02969586</v>
      </c>
      <c r="D31" s="49">
        <v>0.002618217</v>
      </c>
      <c r="E31" s="49">
        <v>0.03155576</v>
      </c>
      <c r="F31" s="49">
        <v>0.007777335</v>
      </c>
      <c r="G31" s="49">
        <v>0.01589612</v>
      </c>
    </row>
    <row r="32" spans="1:7" ht="12.75">
      <c r="A32" t="s">
        <v>40</v>
      </c>
      <c r="B32" s="49">
        <v>-0.00432775</v>
      </c>
      <c r="C32" s="49">
        <v>0.08005968</v>
      </c>
      <c r="D32" s="49">
        <v>0.03330316</v>
      </c>
      <c r="E32" s="49">
        <v>0.03354077</v>
      </c>
      <c r="F32" s="49">
        <v>-0.0195939</v>
      </c>
      <c r="G32" s="49">
        <v>0.03211897</v>
      </c>
    </row>
    <row r="33" spans="1:7" ht="12.75">
      <c r="A33" t="s">
        <v>41</v>
      </c>
      <c r="B33" s="49">
        <v>0.1038404</v>
      </c>
      <c r="C33" s="49">
        <v>0.07751193</v>
      </c>
      <c r="D33" s="49">
        <v>0.0789164</v>
      </c>
      <c r="E33" s="49">
        <v>0.05898633</v>
      </c>
      <c r="F33" s="49">
        <v>0.0322179</v>
      </c>
      <c r="G33" s="49">
        <v>0.0711494</v>
      </c>
    </row>
    <row r="34" spans="1:7" ht="12.75">
      <c r="A34" t="s">
        <v>42</v>
      </c>
      <c r="B34" s="49">
        <v>0.01924437</v>
      </c>
      <c r="C34" s="49">
        <v>0.00853341</v>
      </c>
      <c r="D34" s="49">
        <v>0.01596641</v>
      </c>
      <c r="E34" s="49">
        <v>-0.0003342782</v>
      </c>
      <c r="F34" s="49">
        <v>-0.02874142</v>
      </c>
      <c r="G34" s="49">
        <v>0.004772739</v>
      </c>
    </row>
    <row r="35" spans="1:7" ht="12.75">
      <c r="A35" t="s">
        <v>43</v>
      </c>
      <c r="B35" s="49">
        <v>0.001073077</v>
      </c>
      <c r="C35" s="49">
        <v>0.001818228</v>
      </c>
      <c r="D35" s="49">
        <v>0.006593733</v>
      </c>
      <c r="E35" s="49">
        <v>0.007441704</v>
      </c>
      <c r="F35" s="49">
        <v>0.005436994</v>
      </c>
      <c r="G35" s="49">
        <v>0.004696521</v>
      </c>
    </row>
    <row r="36" spans="1:6" ht="12.75">
      <c r="A36" t="s">
        <v>44</v>
      </c>
      <c r="B36" s="49">
        <v>25.68665</v>
      </c>
      <c r="C36" s="49">
        <v>25.6897</v>
      </c>
      <c r="D36" s="49">
        <v>25.70191</v>
      </c>
      <c r="E36" s="49">
        <v>25.70191</v>
      </c>
      <c r="F36" s="49">
        <v>25.70801</v>
      </c>
    </row>
    <row r="37" spans="1:6" ht="12.75">
      <c r="A37" t="s">
        <v>45</v>
      </c>
      <c r="B37" s="49">
        <v>-0.2288818</v>
      </c>
      <c r="C37" s="49">
        <v>-0.1220703</v>
      </c>
      <c r="D37" s="49">
        <v>-0.06357829</v>
      </c>
      <c r="E37" s="49">
        <v>-0.01373291</v>
      </c>
      <c r="F37" s="49">
        <v>0.03051758</v>
      </c>
    </row>
    <row r="38" spans="1:7" ht="12.75">
      <c r="A38" t="s">
        <v>55</v>
      </c>
      <c r="B38" s="49">
        <v>-3.928312E-05</v>
      </c>
      <c r="C38" s="49">
        <v>0.0001030761</v>
      </c>
      <c r="D38" s="49">
        <v>-3.226236E-05</v>
      </c>
      <c r="E38" s="49">
        <v>0.0001004422</v>
      </c>
      <c r="F38" s="49">
        <v>-0.0002676718</v>
      </c>
      <c r="G38" s="49">
        <v>0.000157043</v>
      </c>
    </row>
    <row r="39" spans="1:7" ht="12.75">
      <c r="A39" t="s">
        <v>56</v>
      </c>
      <c r="B39" s="49">
        <v>0.0001309871</v>
      </c>
      <c r="C39" s="49">
        <v>-1.934078E-05</v>
      </c>
      <c r="D39" s="49">
        <v>4.899648E-05</v>
      </c>
      <c r="E39" s="49">
        <v>-0.0001079703</v>
      </c>
      <c r="F39" s="49">
        <v>0</v>
      </c>
      <c r="G39" s="49">
        <v>0.0007345044</v>
      </c>
    </row>
    <row r="40" spans="2:7" ht="12.75">
      <c r="B40" t="s">
        <v>46</v>
      </c>
      <c r="C40">
        <v>-0.003752</v>
      </c>
      <c r="D40" t="s">
        <v>47</v>
      </c>
      <c r="E40">
        <v>3.1157</v>
      </c>
      <c r="F40" t="s">
        <v>48</v>
      </c>
      <c r="G40">
        <v>54.981476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-3.928312435498966E-05</v>
      </c>
      <c r="C50">
        <f>-0.017/(C7*C7+C22*C22)*(C21*C22+C6*C7)</f>
        <v>0.00010307606020042647</v>
      </c>
      <c r="D50">
        <f>-0.017/(D7*D7+D22*D22)*(D21*D22+D6*D7)</f>
        <v>-3.2262368000905326E-05</v>
      </c>
      <c r="E50">
        <f>-0.017/(E7*E7+E22*E22)*(E21*E22+E6*E7)</f>
        <v>0.00010044222678513296</v>
      </c>
      <c r="F50">
        <f>-0.017/(F7*F7+F22*F22)*(F21*F22+F6*F7)</f>
        <v>-0.0002676718381953577</v>
      </c>
      <c r="G50">
        <f>(B50*B$4+C50*C$4+D50*D$4+E50*E$4+F50*F$4)/SUM(B$4:F$4)</f>
        <v>-1.910049022391823E-07</v>
      </c>
    </row>
    <row r="51" spans="1:7" ht="12.75">
      <c r="A51" t="s">
        <v>59</v>
      </c>
      <c r="B51">
        <f>-0.017/(B7*B7+B22*B22)*(B21*B7-B6*B22)</f>
        <v>0.00013098713014555929</v>
      </c>
      <c r="C51">
        <f>-0.017/(C7*C7+C22*C22)*(C21*C7-C6*C22)</f>
        <v>-1.934078369249301E-05</v>
      </c>
      <c r="D51">
        <f>-0.017/(D7*D7+D22*D22)*(D21*D7-D6*D22)</f>
        <v>4.8996485416131915E-05</v>
      </c>
      <c r="E51">
        <f>-0.017/(E7*E7+E22*E22)*(E21*E7-E6*E22)</f>
        <v>-0.00010797028956814211</v>
      </c>
      <c r="F51">
        <f>-0.017/(F7*F7+F22*F22)*(F21*F7-F6*F22)</f>
        <v>-1.408580244086596E-08</v>
      </c>
      <c r="G51">
        <f>(B51*B$4+C51*C$4+D51*D$4+E51*E$4+F51*F$4)/SUM(B$4:F$4)</f>
        <v>8.007428290504016E-08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9999.956975603938</v>
      </c>
      <c r="C62">
        <f>C7+(2/0.017)*(C8*C50-C23*C51)</f>
        <v>9999.976126978287</v>
      </c>
      <c r="D62">
        <f>D7+(2/0.017)*(D8*D50-D23*D51)</f>
        <v>9999.99992015428</v>
      </c>
      <c r="E62">
        <f>E7+(2/0.017)*(E8*E50-E23*E51)</f>
        <v>10000.0183051477</v>
      </c>
      <c r="F62">
        <f>F7+(2/0.017)*(F8*F50-F23*F51)</f>
        <v>9999.929440757092</v>
      </c>
    </row>
    <row r="63" spans="1:6" ht="12.75">
      <c r="A63" t="s">
        <v>67</v>
      </c>
      <c r="B63">
        <f>B8+(3/0.017)*(B9*B50-B24*B51)</f>
        <v>1.3976435236374707</v>
      </c>
      <c r="C63">
        <f>C8+(3/0.017)*(C9*C50-C24*C51)</f>
        <v>-2.091578240991645</v>
      </c>
      <c r="D63">
        <f>D8+(3/0.017)*(D9*D50-D24*D51)</f>
        <v>-1.5370278088330234</v>
      </c>
      <c r="E63">
        <f>E8+(3/0.017)*(E9*E50-E24*E51)</f>
        <v>1.6088087349335125</v>
      </c>
      <c r="F63">
        <f>F8+(3/0.017)*(F9*F50-F24*F51)</f>
        <v>2.281064894579755</v>
      </c>
    </row>
    <row r="64" spans="1:6" ht="12.75">
      <c r="A64" t="s">
        <v>68</v>
      </c>
      <c r="B64">
        <f>B9+(4/0.017)*(B10*B50-B25*B51)</f>
        <v>-0.872610181809572</v>
      </c>
      <c r="C64">
        <f>C9+(4/0.017)*(C10*C50-C25*C51)</f>
        <v>0.3448175404378161</v>
      </c>
      <c r="D64">
        <f>D9+(4/0.017)*(D10*D50-D25*D51)</f>
        <v>0.3216692615634468</v>
      </c>
      <c r="E64">
        <f>E9+(4/0.017)*(E10*E50-E25*E51)</f>
        <v>0.6985103737443967</v>
      </c>
      <c r="F64">
        <f>F9+(4/0.017)*(F10*F50-F25*F51)</f>
        <v>-0.8788309518269152</v>
      </c>
    </row>
    <row r="65" spans="1:6" ht="12.75">
      <c r="A65" t="s">
        <v>69</v>
      </c>
      <c r="B65">
        <f>B10+(5/0.017)*(B11*B50-B26*B51)</f>
        <v>0.7377506603795859</v>
      </c>
      <c r="C65">
        <f>C10+(5/0.017)*(C11*C50-C26*C51)</f>
        <v>0.8338781976961719</v>
      </c>
      <c r="D65">
        <f>D10+(5/0.017)*(D11*D50-D26*D51)</f>
        <v>1.0244240969028493</v>
      </c>
      <c r="E65">
        <f>E10+(5/0.017)*(E11*E50-E26*E51)</f>
        <v>0.16361953912695773</v>
      </c>
      <c r="F65">
        <f>F10+(5/0.017)*(F11*F50-F26*F51)</f>
        <v>-0.6655110251219006</v>
      </c>
    </row>
    <row r="66" spans="1:6" ht="12.75">
      <c r="A66" t="s">
        <v>70</v>
      </c>
      <c r="B66">
        <f>B11+(6/0.017)*(B12*B50-B27*B51)</f>
        <v>3.1621197213370946</v>
      </c>
      <c r="C66">
        <f>C11+(6/0.017)*(C12*C50-C27*C51)</f>
        <v>1.8072666087399185</v>
      </c>
      <c r="D66">
        <f>D11+(6/0.017)*(D12*D50-D27*D51)</f>
        <v>1.921237503587532</v>
      </c>
      <c r="E66">
        <f>E11+(6/0.017)*(E12*E50-E27*E51)</f>
        <v>1.0692250127899754</v>
      </c>
      <c r="F66">
        <f>F11+(6/0.017)*(F12*F50-F27*F51)</f>
        <v>13.649700806249212</v>
      </c>
    </row>
    <row r="67" spans="1:6" ht="12.75">
      <c r="A67" t="s">
        <v>71</v>
      </c>
      <c r="B67">
        <f>B12+(7/0.017)*(B13*B50-B28*B51)</f>
        <v>0.00023954979918490438</v>
      </c>
      <c r="C67">
        <f>C12+(7/0.017)*(C13*C50-C28*C51)</f>
        <v>-0.3077500630292896</v>
      </c>
      <c r="D67">
        <f>D12+(7/0.017)*(D13*D50-D28*D51)</f>
        <v>-0.03985410856053793</v>
      </c>
      <c r="E67">
        <f>E12+(7/0.017)*(E13*E50-E28*E51)</f>
        <v>-0.0006364049162656017</v>
      </c>
      <c r="F67">
        <f>F12+(7/0.017)*(F13*F50-F28*F51)</f>
        <v>-0.43625138347467457</v>
      </c>
    </row>
    <row r="68" spans="1:6" ht="12.75">
      <c r="A68" t="s">
        <v>72</v>
      </c>
      <c r="B68">
        <f>B13+(8/0.017)*(B14*B50-B29*B51)</f>
        <v>0.0002689031884249085</v>
      </c>
      <c r="C68">
        <f>C13+(8/0.017)*(C14*C50-C29*C51)</f>
        <v>0.06520712317908245</v>
      </c>
      <c r="D68">
        <f>D13+(8/0.017)*(D14*D50-D29*D51)</f>
        <v>0.041878088222973085</v>
      </c>
      <c r="E68">
        <f>E13+(8/0.017)*(E14*E50-E29*E51)</f>
        <v>0.21191003350937113</v>
      </c>
      <c r="F68">
        <f>F13+(8/0.017)*(F14*F50-F29*F51)</f>
        <v>-0.00441747787154816</v>
      </c>
    </row>
    <row r="69" spans="1:6" ht="12.75">
      <c r="A69" t="s">
        <v>73</v>
      </c>
      <c r="B69">
        <f>B14+(9/0.017)*(B15*B50-B30*B51)</f>
        <v>0.07013974515418009</v>
      </c>
      <c r="C69">
        <f>C14+(9/0.017)*(C15*C50-C30*C51)</f>
        <v>0.04491766955634717</v>
      </c>
      <c r="D69">
        <f>D14+(9/0.017)*(D15*D50-D30*D51)</f>
        <v>0.00446296541272337</v>
      </c>
      <c r="E69">
        <f>E14+(9/0.017)*(E15*E50-E30*E51)</f>
        <v>0.012182093286065336</v>
      </c>
      <c r="F69">
        <f>F14+(9/0.017)*(F15*F50-F30*F51)</f>
        <v>0.05170905090204761</v>
      </c>
    </row>
    <row r="70" spans="1:6" ht="12.75">
      <c r="A70" t="s">
        <v>74</v>
      </c>
      <c r="B70">
        <f>B15+(10/0.017)*(B16*B50-B31*B51)</f>
        <v>-0.23734585115898044</v>
      </c>
      <c r="C70">
        <f>C15+(10/0.017)*(C16*C50-C31*C51)</f>
        <v>-0.11669494133081146</v>
      </c>
      <c r="D70">
        <f>D15+(10/0.017)*(D16*D50-D31*D51)</f>
        <v>-0.02245173285869046</v>
      </c>
      <c r="E70">
        <f>E15+(10/0.017)*(E16*E50-E31*E51)</f>
        <v>-0.09891812325732846</v>
      </c>
      <c r="F70">
        <f>F15+(10/0.017)*(F16*F50-F31*F51)</f>
        <v>-0.30930159644654887</v>
      </c>
    </row>
    <row r="71" spans="1:6" ht="12.75">
      <c r="A71" t="s">
        <v>75</v>
      </c>
      <c r="B71">
        <f>B16+(11/0.017)*(B17*B50-B32*B51)</f>
        <v>-0.008889213578312571</v>
      </c>
      <c r="C71">
        <f>C16+(11/0.017)*(C17*C50-C32*C51)</f>
        <v>0.038765664718772935</v>
      </c>
      <c r="D71">
        <f>D16+(11/0.017)*(D17*D50-D32*D51)</f>
        <v>0.0022993084402219135</v>
      </c>
      <c r="E71">
        <f>E16+(11/0.017)*(E17*E50-E32*E51)</f>
        <v>-0.00722033732089294</v>
      </c>
      <c r="F71">
        <f>F16+(11/0.017)*(F17*F50-F32*F51)</f>
        <v>-0.03806397822518938</v>
      </c>
    </row>
    <row r="72" spans="1:6" ht="12.75">
      <c r="A72" t="s">
        <v>76</v>
      </c>
      <c r="B72">
        <f>B17+(12/0.017)*(B18*B50-B33*B51)</f>
        <v>-0.0045661727470128035</v>
      </c>
      <c r="C72">
        <f>C17+(12/0.017)*(C18*C50-C33*C51)</f>
        <v>-0.022644792011110276</v>
      </c>
      <c r="D72">
        <f>D17+(12/0.017)*(D18*D50-D33*D51)</f>
        <v>-0.01853601695670774</v>
      </c>
      <c r="E72">
        <f>E17+(12/0.017)*(E18*E50-E33*E51)</f>
        <v>-0.02409854298649168</v>
      </c>
      <c r="F72">
        <f>F17+(12/0.017)*(F18*F50-F33*F51)</f>
        <v>-0.025628935548087452</v>
      </c>
    </row>
    <row r="73" spans="1:6" ht="12.75">
      <c r="A73" t="s">
        <v>77</v>
      </c>
      <c r="B73">
        <f>B18+(13/0.017)*(B19*B50-B34*B51)</f>
        <v>0.01682251478948906</v>
      </c>
      <c r="C73">
        <f>C18+(13/0.017)*(C19*C50-C34*C51)</f>
        <v>0.019541441017221415</v>
      </c>
      <c r="D73">
        <f>D18+(13/0.017)*(D19*D50-D34*D51)</f>
        <v>0.015530021339734874</v>
      </c>
      <c r="E73">
        <f>E18+(13/0.017)*(E19*E50-E34*E51)</f>
        <v>0.007361737367514354</v>
      </c>
      <c r="F73">
        <f>F18+(13/0.017)*(F19*F50-F34*F51)</f>
        <v>-0.008417695499426829</v>
      </c>
    </row>
    <row r="74" spans="1:6" ht="12.75">
      <c r="A74" t="s">
        <v>78</v>
      </c>
      <c r="B74">
        <f>B19+(14/0.017)*(B20*B50-B35*B51)</f>
        <v>-0.21540559419159358</v>
      </c>
      <c r="C74">
        <f>C19+(14/0.017)*(C20*C50-C35*C51)</f>
        <v>-0.20308493506206887</v>
      </c>
      <c r="D74">
        <f>D19+(14/0.017)*(D20*D50-D35*D51)</f>
        <v>-0.2007324802216156</v>
      </c>
      <c r="E74">
        <f>E19+(14/0.017)*(E20*E50-E35*E51)</f>
        <v>-0.19307002697197118</v>
      </c>
      <c r="F74">
        <f>F19+(14/0.017)*(F20*F50-F35*F51)</f>
        <v>-0.1464813458552549</v>
      </c>
    </row>
    <row r="75" spans="1:6" ht="12.75">
      <c r="A75" t="s">
        <v>79</v>
      </c>
      <c r="B75" s="49">
        <f>B20</f>
        <v>-0.004675633</v>
      </c>
      <c r="C75" s="49">
        <f>C20</f>
        <v>0.00210405</v>
      </c>
      <c r="D75" s="49">
        <f>D20</f>
        <v>-0.007379922</v>
      </c>
      <c r="E75" s="49">
        <f>E20</f>
        <v>-0.0009806772</v>
      </c>
      <c r="F75" s="49">
        <f>F20</f>
        <v>-0.002749515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-74.5613319733753</v>
      </c>
      <c r="C82">
        <f>C22+(2/0.017)*(C8*C51+C23*C50)</f>
        <v>-34.09646292986207</v>
      </c>
      <c r="D82">
        <f>D22+(2/0.017)*(D8*D51+D23*D50)</f>
        <v>30.1128113022962</v>
      </c>
      <c r="E82">
        <f>E22+(2/0.017)*(E8*E51+E23*E50)</f>
        <v>34.06245882056464</v>
      </c>
      <c r="F82">
        <f>F22+(2/0.017)*(F8*F51+F23*F50)</f>
        <v>27.043230346648908</v>
      </c>
    </row>
    <row r="83" spans="1:6" ht="12.75">
      <c r="A83" t="s">
        <v>82</v>
      </c>
      <c r="B83">
        <f>B23+(3/0.017)*(B9*B51+B24*B50)</f>
        <v>2.3774563001521063</v>
      </c>
      <c r="C83">
        <f>C23+(3/0.017)*(C9*C51+C24*C50)</f>
        <v>0.7378464338499982</v>
      </c>
      <c r="D83">
        <f>D23+(3/0.017)*(D9*D51+D24*D50)</f>
        <v>1.0404427874214655</v>
      </c>
      <c r="E83">
        <f>E23+(3/0.017)*(E9*E51+E24*E50)</f>
        <v>0.09389576417080761</v>
      </c>
      <c r="F83">
        <f>F23+(3/0.017)*(F9*F51+F24*F50)</f>
        <v>2.167481505333895</v>
      </c>
    </row>
    <row r="84" spans="1:6" ht="12.75">
      <c r="A84" t="s">
        <v>83</v>
      </c>
      <c r="B84">
        <f>B24+(4/0.017)*(B10*B51+B25*B50)</f>
        <v>-1.613308670713309</v>
      </c>
      <c r="C84">
        <f>C24+(4/0.017)*(C10*C51+C25*C50)</f>
        <v>1.4461973008133675</v>
      </c>
      <c r="D84">
        <f>D24+(4/0.017)*(D10*D51+D25*D50)</f>
        <v>-1.1226106690189888</v>
      </c>
      <c r="E84">
        <f>E24+(4/0.017)*(E10*E51+E25*E50)</f>
        <v>4.276318237610931</v>
      </c>
      <c r="F84">
        <f>F24+(4/0.017)*(F10*F51+F25*F50)</f>
        <v>3.2809560598950016</v>
      </c>
    </row>
    <row r="85" spans="1:6" ht="12.75">
      <c r="A85" t="s">
        <v>84</v>
      </c>
      <c r="B85">
        <f>B25+(5/0.017)*(B11*B51+B26*B50)</f>
        <v>0.45737315808608786</v>
      </c>
      <c r="C85">
        <f>C25+(5/0.017)*(C11*C51+C26*C50)</f>
        <v>0.3866172961615623</v>
      </c>
      <c r="D85">
        <f>D25+(5/0.017)*(D11*D51+D26*D50)</f>
        <v>0.6950277789060091</v>
      </c>
      <c r="E85">
        <f>E25+(5/0.017)*(E11*E51+E26*E50)</f>
        <v>0.5846439150938815</v>
      </c>
      <c r="F85">
        <f>F25+(5/0.017)*(F11*F51+F26*F50)</f>
        <v>-1.8213168981987933</v>
      </c>
    </row>
    <row r="86" spans="1:6" ht="12.75">
      <c r="A86" t="s">
        <v>85</v>
      </c>
      <c r="B86">
        <f>B26+(6/0.017)*(B12*B51+B27*B50)</f>
        <v>0.318868914577225</v>
      </c>
      <c r="C86">
        <f>C26+(6/0.017)*(C12*C51+C27*C50)</f>
        <v>-0.03651903303058603</v>
      </c>
      <c r="D86">
        <f>D26+(6/0.017)*(D12*D51+D27*D50)</f>
        <v>0.6275835314261154</v>
      </c>
      <c r="E86">
        <f>E26+(6/0.017)*(E12*E51+E27*E50)</f>
        <v>0.0017245648540702516</v>
      </c>
      <c r="F86">
        <f>F26+(6/0.017)*(F12*F51+F27*F50)</f>
        <v>1.4154319249920277</v>
      </c>
    </row>
    <row r="87" spans="1:6" ht="12.75">
      <c r="A87" t="s">
        <v>86</v>
      </c>
      <c r="B87">
        <f>B27+(7/0.017)*(B13*B51+B28*B50)</f>
        <v>0.04525732774187836</v>
      </c>
      <c r="C87">
        <f>C27+(7/0.017)*(C13*C51+C28*C50)</f>
        <v>-0.0993445870348473</v>
      </c>
      <c r="D87">
        <f>D27+(7/0.017)*(D13*D51+D28*D50)</f>
        <v>-0.2340072874883442</v>
      </c>
      <c r="E87">
        <f>E27+(7/0.017)*(E13*E51+E28*E50)</f>
        <v>-0.2368324422402095</v>
      </c>
      <c r="F87">
        <f>F27+(7/0.017)*(F13*F51+F28*F50)</f>
        <v>0.005721958740228907</v>
      </c>
    </row>
    <row r="88" spans="1:6" ht="12.75">
      <c r="A88" t="s">
        <v>87</v>
      </c>
      <c r="B88">
        <f>B28+(8/0.017)*(B14*B51+B29*B50)</f>
        <v>-0.20690568415866983</v>
      </c>
      <c r="C88">
        <f>C28+(8/0.017)*(C14*C51+C29*C50)</f>
        <v>0.5036239296574482</v>
      </c>
      <c r="D88">
        <f>D28+(8/0.017)*(D14*D51+D29*D50)</f>
        <v>0.009066460642103792</v>
      </c>
      <c r="E88">
        <f>E28+(8/0.017)*(E14*E51+E29*E50)</f>
        <v>0.5021562591974295</v>
      </c>
      <c r="F88">
        <f>F28+(8/0.017)*(F14*F51+F29*F50)</f>
        <v>0.12648677400516523</v>
      </c>
    </row>
    <row r="89" spans="1:6" ht="12.75">
      <c r="A89" t="s">
        <v>88</v>
      </c>
      <c r="B89">
        <f>B29+(9/0.017)*(B15*B51+B30*B50)</f>
        <v>0.07851251321118499</v>
      </c>
      <c r="C89">
        <f>C29+(9/0.017)*(C15*C51+C30*C50)</f>
        <v>0.17273340127883974</v>
      </c>
      <c r="D89">
        <f>D29+(9/0.017)*(D15*D51+D30*D50)</f>
        <v>0.06413792139250532</v>
      </c>
      <c r="E89">
        <f>E29+(9/0.017)*(E15*E51+E30*E50)</f>
        <v>0.11522540853976565</v>
      </c>
      <c r="F89">
        <f>F29+(9/0.017)*(F15*F51+F30*F50)</f>
        <v>-0.16762250115803976</v>
      </c>
    </row>
    <row r="90" spans="1:6" ht="12.75">
      <c r="A90" t="s">
        <v>89</v>
      </c>
      <c r="B90">
        <f>B30+(10/0.017)*(B16*B51+B31*B50)</f>
        <v>0.15893839928610803</v>
      </c>
      <c r="C90">
        <f>C30+(10/0.017)*(C16*C51+C31*C50)</f>
        <v>0.00025038338822185686</v>
      </c>
      <c r="D90">
        <f>D30+(10/0.017)*(D16*D51+D31*D50)</f>
        <v>0.08889060467045128</v>
      </c>
      <c r="E90">
        <f>E30+(10/0.017)*(E16*E51+E31*E50)</f>
        <v>0.03226327699127869</v>
      </c>
      <c r="F90">
        <f>F30+(10/0.017)*(F16*F51+F31*F50)</f>
        <v>0.2058475899342965</v>
      </c>
    </row>
    <row r="91" spans="1:6" ht="12.75">
      <c r="A91" t="s">
        <v>90</v>
      </c>
      <c r="B91">
        <f>B31+(11/0.017)*(B17*B51+B32*B50)</f>
        <v>-0.0029985152420695604</v>
      </c>
      <c r="C91">
        <f>C31+(11/0.017)*(C17*C51+C32*C50)</f>
        <v>0.03536444623447351</v>
      </c>
      <c r="D91">
        <f>D31+(11/0.017)*(D17*D51+D32*D50)</f>
        <v>0.0014299348406671168</v>
      </c>
      <c r="E91">
        <f>E31+(11/0.017)*(E17*E51+E32*E50)</f>
        <v>0.03584359702795437</v>
      </c>
      <c r="F91">
        <f>F31+(11/0.017)*(F17*F51+F32*F50)</f>
        <v>0.011171287145533103</v>
      </c>
    </row>
    <row r="92" spans="1:6" ht="12.75">
      <c r="A92" t="s">
        <v>91</v>
      </c>
      <c r="B92">
        <f>B32+(12/0.017)*(B18*B51+B33*B50)</f>
        <v>-0.00607189781143928</v>
      </c>
      <c r="C92">
        <f>C32+(12/0.017)*(C18*C51+C33*C50)</f>
        <v>0.08521558584507836</v>
      </c>
      <c r="D92">
        <f>D32+(12/0.017)*(D18*D51+D33*D50)</f>
        <v>0.031892550200284586</v>
      </c>
      <c r="E92">
        <f>E32+(12/0.017)*(E18*E51+E33*E50)</f>
        <v>0.03602613418139622</v>
      </c>
      <c r="F92">
        <f>F32+(12/0.017)*(F18*F51+F33*F50)</f>
        <v>-0.025680922491978196</v>
      </c>
    </row>
    <row r="93" spans="1:6" ht="12.75">
      <c r="A93" t="s">
        <v>92</v>
      </c>
      <c r="B93">
        <f>B33+(13/0.017)*(B19*B51+B34*B50)</f>
        <v>0.08168228970616492</v>
      </c>
      <c r="C93">
        <f>C33+(13/0.017)*(C19*C51+C34*C50)</f>
        <v>0.08119125618657964</v>
      </c>
      <c r="D93">
        <f>D33+(13/0.017)*(D19*D51+D34*D50)</f>
        <v>0.071004086538321</v>
      </c>
      <c r="E93">
        <f>E33+(13/0.017)*(E19*E51+E34*E50)</f>
        <v>0.0749495161313835</v>
      </c>
      <c r="F93">
        <f>F33+(13/0.017)*(F19*F51+F34*F50)</f>
        <v>0.03810257219998514</v>
      </c>
    </row>
    <row r="94" spans="1:6" ht="12.75">
      <c r="A94" t="s">
        <v>93</v>
      </c>
      <c r="B94">
        <f>B34+(14/0.017)*(B20*B51+B35*B50)</f>
        <v>0.018705286357809242</v>
      </c>
      <c r="C94">
        <f>C34+(14/0.017)*(C20*C51+C35*C50)</f>
        <v>0.008654239720000633</v>
      </c>
      <c r="D94">
        <f>D34+(14/0.017)*(D20*D51+D35*D50)</f>
        <v>0.015493440850783961</v>
      </c>
      <c r="E94">
        <f>E34+(14/0.017)*(E20*E51+E35*E50)</f>
        <v>0.00036847677113516957</v>
      </c>
      <c r="F94">
        <f>F34+(14/0.017)*(F20*F51+F35*F50)</f>
        <v>-0.02993989531103344</v>
      </c>
    </row>
    <row r="95" spans="1:6" ht="12.75">
      <c r="A95" t="s">
        <v>94</v>
      </c>
      <c r="B95" s="49">
        <f>B35</f>
        <v>0.001073077</v>
      </c>
      <c r="C95" s="49">
        <f>C35</f>
        <v>0.001818228</v>
      </c>
      <c r="D95" s="49">
        <f>D35</f>
        <v>0.006593733</v>
      </c>
      <c r="E95" s="49">
        <f>E35</f>
        <v>0.007441704</v>
      </c>
      <c r="F95" s="49">
        <f>F35</f>
        <v>0.005436994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1.397649536940194</v>
      </c>
      <c r="C103">
        <f>C63*10000/C62</f>
        <v>-2.0915832342328415</v>
      </c>
      <c r="D103">
        <f>D63*10000/D62</f>
        <v>-1.5370278211055326</v>
      </c>
      <c r="E103">
        <f>E63*10000/E62</f>
        <v>1.608805789990752</v>
      </c>
      <c r="F103">
        <f>F63*10000/F62</f>
        <v>2.2810809897145194</v>
      </c>
      <c r="G103">
        <f>AVERAGE(C103:E103)</f>
        <v>-0.6732684217825406</v>
      </c>
      <c r="H103">
        <f>STDEV(C103:E103)</f>
        <v>1.9956903461177844</v>
      </c>
      <c r="I103">
        <f>(B103*B4+C103*C4+D103*D4+E103*E4+F103*F4)/SUM(B4:F4)</f>
        <v>0.020367196326997686</v>
      </c>
      <c r="K103">
        <f>(LN(H103)+LN(H123))/2-LN(K114*K115^3)</f>
        <v>-3.896486574301579</v>
      </c>
    </row>
    <row r="104" spans="1:11" ht="12.75">
      <c r="A104" t="s">
        <v>68</v>
      </c>
      <c r="B104">
        <f>B64*10000/B62</f>
        <v>-0.8726139361783319</v>
      </c>
      <c r="C104">
        <f>C64*10000/C62</f>
        <v>0.3448183636234443</v>
      </c>
      <c r="D104">
        <f>D64*10000/D62</f>
        <v>0.32166926413183816</v>
      </c>
      <c r="E104">
        <f>E64*10000/E62</f>
        <v>0.6985090951131812</v>
      </c>
      <c r="F104">
        <f>F64*10000/F62</f>
        <v>-0.8788371528353296</v>
      </c>
      <c r="G104">
        <f>AVERAGE(C104:E104)</f>
        <v>0.4549989076228212</v>
      </c>
      <c r="H104">
        <f>STDEV(C104:E104)</f>
        <v>0.2112034061290461</v>
      </c>
      <c r="I104">
        <f>(B104*B4+C104*C4+D104*D4+E104*E4+F104*F4)/SUM(B4:F4)</f>
        <v>0.08509354656461661</v>
      </c>
      <c r="K104">
        <f>(LN(H104)+LN(H124))/2-LN(K114*K115^4)</f>
        <v>-3.567983381309779</v>
      </c>
    </row>
    <row r="105" spans="1:11" ht="12.75">
      <c r="A105" t="s">
        <v>69</v>
      </c>
      <c r="B105">
        <f>B65*10000/B62</f>
        <v>0.7377538345209032</v>
      </c>
      <c r="C105">
        <f>C65*10000/C62</f>
        <v>0.8338801884201562</v>
      </c>
      <c r="D105">
        <f>D65*10000/D62</f>
        <v>1.0244241050824374</v>
      </c>
      <c r="E105">
        <f>E65*10000/E62</f>
        <v>0.16361923961952296</v>
      </c>
      <c r="F105">
        <f>F65*10000/F62</f>
        <v>-0.665515720950442</v>
      </c>
      <c r="G105">
        <f>AVERAGE(C105:E105)</f>
        <v>0.6739745110407056</v>
      </c>
      <c r="H105">
        <f>STDEV(C105:E105)</f>
        <v>0.45213230734464444</v>
      </c>
      <c r="I105">
        <f>(B105*B4+C105*C4+D105*D4+E105*E4+F105*F4)/SUM(B4:F4)</f>
        <v>0.5043924483740799</v>
      </c>
      <c r="K105">
        <f>(LN(H105)+LN(H125))/2-LN(K114*K115^5)</f>
        <v>-4.020911673507024</v>
      </c>
    </row>
    <row r="106" spans="1:11" ht="12.75">
      <c r="A106" t="s">
        <v>70</v>
      </c>
      <c r="B106">
        <f>B66*10000/B62</f>
        <v>3.1621333262247573</v>
      </c>
      <c r="C106">
        <f>C66*10000/C62</f>
        <v>1.807270923241718</v>
      </c>
      <c r="D106">
        <f>D66*10000/D62</f>
        <v>1.9212375189277915</v>
      </c>
      <c r="E106">
        <f>E66*10000/E62</f>
        <v>1.0692230555613798</v>
      </c>
      <c r="F106">
        <f>F66*10000/F62</f>
        <v>13.649797118184262</v>
      </c>
      <c r="G106">
        <f>AVERAGE(C106:E106)</f>
        <v>1.5992438325769631</v>
      </c>
      <c r="H106">
        <f>STDEV(C106:E106)</f>
        <v>0.4625349870920259</v>
      </c>
      <c r="I106">
        <f>(B106*B4+C106*C4+D106*D4+E106*E4+F106*F4)/SUM(B4:F4)</f>
        <v>3.4336499529449727</v>
      </c>
      <c r="K106">
        <f>(LN(H106)+LN(H126))/2-LN(K114*K115^6)</f>
        <v>-2.9833905484114007</v>
      </c>
    </row>
    <row r="107" spans="1:11" ht="12.75">
      <c r="A107" t="s">
        <v>71</v>
      </c>
      <c r="B107">
        <f>B67*10000/B62</f>
        <v>0.00023955082983788235</v>
      </c>
      <c r="C107">
        <f>C67*10000/C62</f>
        <v>-0.3077507977234372</v>
      </c>
      <c r="D107">
        <f>D67*10000/D62</f>
        <v>-0.039854108878755935</v>
      </c>
      <c r="E107">
        <f>E67*10000/E62</f>
        <v>-0.0006364037513191353</v>
      </c>
      <c r="F107">
        <f>F67*10000/F62</f>
        <v>-0.4362544616531275</v>
      </c>
      <c r="G107">
        <f>AVERAGE(C107:E107)</f>
        <v>-0.1160804367845041</v>
      </c>
      <c r="H107">
        <f>STDEV(C107:E107)</f>
        <v>0.167145602830919</v>
      </c>
      <c r="I107">
        <f>(B107*B4+C107*C4+D107*D4+E107*E4+F107*F4)/SUM(B4:F4)</f>
        <v>-0.14200816055977625</v>
      </c>
      <c r="K107">
        <f>(LN(H107)+LN(H127))/2-LN(K114*K115^7)</f>
        <v>-3.6795915130951684</v>
      </c>
    </row>
    <row r="108" spans="1:9" ht="12.75">
      <c r="A108" t="s">
        <v>72</v>
      </c>
      <c r="B108">
        <f>B68*10000/B62</f>
        <v>0.0002689043453696143</v>
      </c>
      <c r="C108">
        <f>C68*10000/C62</f>
        <v>0.06520727884856084</v>
      </c>
      <c r="D108">
        <f>D68*10000/D62</f>
        <v>0.0418780885573517</v>
      </c>
      <c r="E108">
        <f>E68*10000/E62</f>
        <v>0.21190964560563494</v>
      </c>
      <c r="F108">
        <f>F68*10000/F62</f>
        <v>-0.004417509041157508</v>
      </c>
      <c r="G108">
        <f>AVERAGE(C108:E108)</f>
        <v>0.10633167100384916</v>
      </c>
      <c r="H108">
        <f>STDEV(C108:E108)</f>
        <v>0.09217426061907064</v>
      </c>
      <c r="I108">
        <f>(B108*B4+C108*C4+D108*D4+E108*E4+F108*F4)/SUM(B4:F4)</f>
        <v>0.07622080141082715</v>
      </c>
    </row>
    <row r="109" spans="1:9" ht="12.75">
      <c r="A109" t="s">
        <v>73</v>
      </c>
      <c r="B109">
        <f>B69*10000/B62</f>
        <v>0.07014004692749598</v>
      </c>
      <c r="C109">
        <f>C69*10000/C62</f>
        <v>0.044917776788653226</v>
      </c>
      <c r="D109">
        <f>D69*10000/D62</f>
        <v>0.00446296544835824</v>
      </c>
      <c r="E109">
        <f>E69*10000/E62</f>
        <v>0.012182070986604466</v>
      </c>
      <c r="F109">
        <f>F69*10000/F62</f>
        <v>0.05170941575977033</v>
      </c>
      <c r="G109">
        <f>AVERAGE(C109:E109)</f>
        <v>0.020520937741205312</v>
      </c>
      <c r="H109">
        <f>STDEV(C109:E109)</f>
        <v>0.02147790642050466</v>
      </c>
      <c r="I109">
        <f>(B109*B4+C109*C4+D109*D4+E109*E4+F109*F4)/SUM(B4:F4)</f>
        <v>0.031854810464319275</v>
      </c>
    </row>
    <row r="110" spans="1:11" ht="12.75">
      <c r="A110" t="s">
        <v>74</v>
      </c>
      <c r="B110">
        <f>B70*10000/B62</f>
        <v>-0.23734687232956436</v>
      </c>
      <c r="C110">
        <f>C70*10000/C62</f>
        <v>-0.11669521991756335</v>
      </c>
      <c r="D110">
        <f>D70*10000/D62</f>
        <v>-0.02245173303795794</v>
      </c>
      <c r="E110">
        <f>E70*10000/E62</f>
        <v>-0.09891794218657428</v>
      </c>
      <c r="F110">
        <f>F70*10000/F62</f>
        <v>-0.3093037788705954</v>
      </c>
      <c r="G110">
        <f>AVERAGE(C110:E110)</f>
        <v>-0.07935496504736518</v>
      </c>
      <c r="H110">
        <f>STDEV(C110:E110)</f>
        <v>0.05007485657212113</v>
      </c>
      <c r="I110">
        <f>(B110*B4+C110*C4+D110*D4+E110*E4+F110*F4)/SUM(B4:F4)</f>
        <v>-0.13288153648244774</v>
      </c>
      <c r="K110">
        <f>EXP(AVERAGE(K103:K107))</f>
        <v>0.02652486356522296</v>
      </c>
    </row>
    <row r="111" spans="1:9" ht="12.75">
      <c r="A111" t="s">
        <v>75</v>
      </c>
      <c r="B111">
        <f>B71*10000/B62</f>
        <v>-0.008889251823781688</v>
      </c>
      <c r="C111">
        <f>C71*10000/C62</f>
        <v>0.03876575726434942</v>
      </c>
      <c r="D111">
        <f>D71*10000/D62</f>
        <v>0.0022993084585809075</v>
      </c>
      <c r="E111">
        <f>E71*10000/E62</f>
        <v>-0.007220324103983025</v>
      </c>
      <c r="F111">
        <f>F71*10000/F62</f>
        <v>-0.03806424680363301</v>
      </c>
      <c r="G111">
        <f>AVERAGE(C111:E111)</f>
        <v>0.011281580539649103</v>
      </c>
      <c r="H111">
        <f>STDEV(C111:E111)</f>
        <v>0.024273253360591697</v>
      </c>
      <c r="I111">
        <f>(B111*B4+C111*C4+D111*D4+E111*E4+F111*F4)/SUM(B4:F4)</f>
        <v>0.0017797491082071752</v>
      </c>
    </row>
    <row r="112" spans="1:9" ht="12.75">
      <c r="A112" t="s">
        <v>76</v>
      </c>
      <c r="B112">
        <f>B72*10000/B62</f>
        <v>-0.004566192392779804</v>
      </c>
      <c r="C112">
        <f>C72*10000/C62</f>
        <v>-0.022644846071200472</v>
      </c>
      <c r="D112">
        <f>D72*10000/D62</f>
        <v>-0.018536017104709906</v>
      </c>
      <c r="E112">
        <f>E72*10000/E62</f>
        <v>-0.024098498873833557</v>
      </c>
      <c r="F112">
        <f>F72*10000/F62</f>
        <v>-0.025629116385192306</v>
      </c>
      <c r="G112">
        <f>AVERAGE(C112:E112)</f>
        <v>-0.021759787349914645</v>
      </c>
      <c r="H112">
        <f>STDEV(C112:E112)</f>
        <v>0.002884925919855006</v>
      </c>
      <c r="I112">
        <f>(B112*B4+C112*C4+D112*D4+E112*E4+F112*F4)/SUM(B4:F4)</f>
        <v>-0.019791532332851657</v>
      </c>
    </row>
    <row r="113" spans="1:9" ht="12.75">
      <c r="A113" t="s">
        <v>77</v>
      </c>
      <c r="B113">
        <f>B73*10000/B62</f>
        <v>0.01682258716765437</v>
      </c>
      <c r="C113">
        <f>C73*10000/C62</f>
        <v>0.01954148766865736</v>
      </c>
      <c r="D113">
        <f>D73*10000/D62</f>
        <v>0.015530021463735447</v>
      </c>
      <c r="E113">
        <f>E73*10000/E62</f>
        <v>0.007361723891770038</v>
      </c>
      <c r="F113">
        <f>F73*10000/F62</f>
        <v>-0.008417754894468062</v>
      </c>
      <c r="G113">
        <f>AVERAGE(C113:E113)</f>
        <v>0.014144411008054282</v>
      </c>
      <c r="H113">
        <f>STDEV(C113:E113)</f>
        <v>0.0062069798345382</v>
      </c>
      <c r="I113">
        <f>(B113*B4+C113*C4+D113*D4+E113*E4+F113*F4)/SUM(B4:F4)</f>
        <v>0.011519783916612972</v>
      </c>
    </row>
    <row r="114" spans="1:11" ht="12.75">
      <c r="A114" t="s">
        <v>78</v>
      </c>
      <c r="B114">
        <f>B74*10000/B62</f>
        <v>-0.21540652096514082</v>
      </c>
      <c r="C114">
        <f>C74*10000/C62</f>
        <v>-0.20308541988833273</v>
      </c>
      <c r="D114">
        <f>D74*10000/D62</f>
        <v>-0.20073248182437856</v>
      </c>
      <c r="E114">
        <f>E74*10000/E62</f>
        <v>-0.1930696735550821</v>
      </c>
      <c r="F114">
        <f>F74*10000/F62</f>
        <v>-0.14648237942383405</v>
      </c>
      <c r="G114">
        <f>AVERAGE(C114:E114)</f>
        <v>-0.19896252508926446</v>
      </c>
      <c r="H114">
        <f>STDEV(C114:E114)</f>
        <v>0.005237208587228718</v>
      </c>
      <c r="I114">
        <f>(B114*B4+C114*C4+D114*D4+E114*E4+F114*F4)/SUM(B4:F4)</f>
        <v>-0.19433373352919958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-0.004675653116715155</v>
      </c>
      <c r="C115">
        <f>C75*10000/C62</f>
        <v>0.002104055023015125</v>
      </c>
      <c r="D115">
        <f>D75*10000/D62</f>
        <v>-0.007379922058925519</v>
      </c>
      <c r="E115">
        <f>E75*10000/E62</f>
        <v>-0.0009806754048591868</v>
      </c>
      <c r="F115">
        <f>F75*10000/F62</f>
        <v>-0.002749534400506565</v>
      </c>
      <c r="G115">
        <f>AVERAGE(C115:E115)</f>
        <v>-0.0020855141469231938</v>
      </c>
      <c r="H115">
        <f>STDEV(C115:E115)</f>
        <v>0.004837556904798953</v>
      </c>
      <c r="I115">
        <f>(B115*B4+C115*C4+D115*D4+E115*E4+F115*F4)/SUM(B4:F4)</f>
        <v>-0.002548465349402237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-74.56165277038328</v>
      </c>
      <c r="C122">
        <f>C82*10000/C62</f>
        <v>-34.09654432861638</v>
      </c>
      <c r="D122">
        <f>D82*10000/D62</f>
        <v>30.112811542734114</v>
      </c>
      <c r="E122">
        <f>E82*10000/E62</f>
        <v>34.06239646884481</v>
      </c>
      <c r="F122">
        <f>F82*10000/F62</f>
        <v>27.043421162981197</v>
      </c>
      <c r="G122">
        <f>AVERAGE(C122:E122)</f>
        <v>10.026221227654181</v>
      </c>
      <c r="H122">
        <f>STDEV(C122:E122)</f>
        <v>38.26243112404585</v>
      </c>
      <c r="I122">
        <f>(B122*B4+C122*C4+D122*D4+E122*E4+F122*F4)/SUM(B4:F4)</f>
        <v>0.07345105112032485</v>
      </c>
    </row>
    <row r="123" spans="1:9" ht="12.75">
      <c r="A123" t="s">
        <v>82</v>
      </c>
      <c r="B123">
        <f>B83*10000/B62</f>
        <v>2.377466529058263</v>
      </c>
      <c r="C123">
        <f>C83*10000/C62</f>
        <v>0.737848195316597</v>
      </c>
      <c r="D123">
        <f>D83*10000/D62</f>
        <v>1.040442795728956</v>
      </c>
      <c r="E123">
        <f>E83*10000/E62</f>
        <v>0.09389559229353908</v>
      </c>
      <c r="F123">
        <f>F83*10000/F62</f>
        <v>2.1674967990272096</v>
      </c>
      <c r="G123">
        <f>AVERAGE(C123:E123)</f>
        <v>0.624062194446364</v>
      </c>
      <c r="H123">
        <f>STDEV(C123:E123)</f>
        <v>0.4834235643598505</v>
      </c>
      <c r="I123">
        <f>(B123*B4+C123*C4+D123*D4+E123*E4+F123*F4)/SUM(B4:F4)</f>
        <v>1.0834789601944939</v>
      </c>
    </row>
    <row r="124" spans="1:9" ht="12.75">
      <c r="A124" t="s">
        <v>83</v>
      </c>
      <c r="B124">
        <f>B84*10000/B62</f>
        <v>-1.613315611906295</v>
      </c>
      <c r="C124">
        <f>C84*10000/C62</f>
        <v>1.4462007533315662</v>
      </c>
      <c r="D124">
        <f>D84*10000/D62</f>
        <v>-1.1226106779825547</v>
      </c>
      <c r="E124">
        <f>E84*10000/E62</f>
        <v>4.276310409761565</v>
      </c>
      <c r="F124">
        <f>F84*10000/F62</f>
        <v>3.280979210235909</v>
      </c>
      <c r="G124">
        <f>AVERAGE(C124:E124)</f>
        <v>1.5333001617035256</v>
      </c>
      <c r="H124">
        <f>STDEV(C124:E124)</f>
        <v>2.700514202541082</v>
      </c>
      <c r="I124">
        <f>(B124*B4+C124*C4+D124*D4+E124*E4+F124*F4)/SUM(B4:F4)</f>
        <v>1.3118501785125676</v>
      </c>
    </row>
    <row r="125" spans="1:9" ht="12.75">
      <c r="A125" t="s">
        <v>84</v>
      </c>
      <c r="B125">
        <f>B85*10000/B62</f>
        <v>0.45737512591494445</v>
      </c>
      <c r="C125">
        <f>C85*10000/C62</f>
        <v>0.38661821913607636</v>
      </c>
      <c r="D125">
        <f>D85*10000/D62</f>
        <v>0.6950277844555085</v>
      </c>
      <c r="E125">
        <f>E85*10000/E62</f>
        <v>0.5846428448965187</v>
      </c>
      <c r="F125">
        <f>F85*10000/F62</f>
        <v>-1.8213297493636131</v>
      </c>
      <c r="G125">
        <f>AVERAGE(C125:E125)</f>
        <v>0.5554296161627011</v>
      </c>
      <c r="H125">
        <f>STDEV(C125:E125)</f>
        <v>0.1562663576875109</v>
      </c>
      <c r="I125">
        <f>(B125*B4+C125*C4+D125*D4+E125*E4+F125*F4)/SUM(B4:F4)</f>
        <v>0.22400222641360207</v>
      </c>
    </row>
    <row r="126" spans="1:9" ht="12.75">
      <c r="A126" t="s">
        <v>85</v>
      </c>
      <c r="B126">
        <f>B86*10000/B62</f>
        <v>0.31887028649737487</v>
      </c>
      <c r="C126">
        <f>C86*10000/C62</f>
        <v>-0.03651912021276101</v>
      </c>
      <c r="D126">
        <f>D86*10000/D62</f>
        <v>0.6275835364371014</v>
      </c>
      <c r="E126">
        <f>E86*10000/E62</f>
        <v>0.0017245616972345929</v>
      </c>
      <c r="F126">
        <f>F86*10000/F62</f>
        <v>1.4154419122429986</v>
      </c>
      <c r="G126">
        <f>AVERAGE(C126:E126)</f>
        <v>0.19759632597385832</v>
      </c>
      <c r="H126">
        <f>STDEV(C126:E126)</f>
        <v>0.3728704810962906</v>
      </c>
      <c r="I126">
        <f>(B126*B4+C126*C4+D126*D4+E126*E4+F126*F4)/SUM(B4:F4)</f>
        <v>0.37768400384977646</v>
      </c>
    </row>
    <row r="127" spans="1:9" ht="12.75">
      <c r="A127" t="s">
        <v>86</v>
      </c>
      <c r="B127">
        <f>B87*10000/B62</f>
        <v>0.04525752245963546</v>
      </c>
      <c r="C127">
        <f>C87*10000/C62</f>
        <v>-0.09934482420096183</v>
      </c>
      <c r="D127">
        <f>D87*10000/D62</f>
        <v>-0.23400728935679227</v>
      </c>
      <c r="E127">
        <f>E87*10000/E62</f>
        <v>-0.23683200871571955</v>
      </c>
      <c r="F127">
        <f>F87*10000/F62</f>
        <v>0.005721999114221449</v>
      </c>
      <c r="G127">
        <f>AVERAGE(C127:E127)</f>
        <v>-0.19006137409115786</v>
      </c>
      <c r="H127">
        <f>STDEV(C127:E127)</f>
        <v>0.07857553103765509</v>
      </c>
      <c r="I127">
        <f>(B127*B4+C127*C4+D127*D4+E127*E4+F127*F4)/SUM(B4:F4)</f>
        <v>-0.12992034307324052</v>
      </c>
    </row>
    <row r="128" spans="1:9" ht="12.75">
      <c r="A128" t="s">
        <v>87</v>
      </c>
      <c r="B128">
        <f>B88*10000/B62</f>
        <v>-0.20690657436171014</v>
      </c>
      <c r="C128">
        <f>C88*10000/C62</f>
        <v>0.5036251319628193</v>
      </c>
      <c r="D128">
        <f>D88*10000/D62</f>
        <v>0.0090664607144956</v>
      </c>
      <c r="E128">
        <f>E88*10000/E62</f>
        <v>0.5021553399946628</v>
      </c>
      <c r="F128">
        <f>F88*10000/F62</f>
        <v>0.1264876664925637</v>
      </c>
      <c r="G128">
        <f>AVERAGE(C128:E128)</f>
        <v>0.33828231089065924</v>
      </c>
      <c r="H128">
        <f>STDEV(C128:E128)</f>
        <v>0.2851102367112027</v>
      </c>
      <c r="I128">
        <f>(B128*B4+C128*C4+D128*D4+E128*E4+F128*F4)/SUM(B4:F4)</f>
        <v>0.23122296429245368</v>
      </c>
    </row>
    <row r="129" spans="1:9" ht="12.75">
      <c r="A129" t="s">
        <v>88</v>
      </c>
      <c r="B129">
        <f>B89*10000/B62</f>
        <v>0.07851285100798476</v>
      </c>
      <c r="C129">
        <f>C89*10000/C62</f>
        <v>0.1727338136466481</v>
      </c>
      <c r="D129">
        <f>D89*10000/D62</f>
        <v>0.06413792190461919</v>
      </c>
      <c r="E129">
        <f>E89*10000/E62</f>
        <v>0.11522519761833955</v>
      </c>
      <c r="F129">
        <f>F89*10000/F62</f>
        <v>-0.16762368389806268</v>
      </c>
      <c r="G129">
        <f>AVERAGE(C129:E129)</f>
        <v>0.11736564438986895</v>
      </c>
      <c r="H129">
        <f>STDEV(C129:E129)</f>
        <v>0.0543295781328912</v>
      </c>
      <c r="I129">
        <f>(B129*B4+C129*C4+D129*D4+E129*E4+F129*F4)/SUM(B4:F4)</f>
        <v>0.07370957411042246</v>
      </c>
    </row>
    <row r="130" spans="1:9" ht="12.75">
      <c r="A130" t="s">
        <v>89</v>
      </c>
      <c r="B130">
        <f>B90*10000/B62</f>
        <v>0.15893908311191418</v>
      </c>
      <c r="C130">
        <f>C90*10000/C62</f>
        <v>0.00025038398596409023</v>
      </c>
      <c r="D130">
        <f>D90*10000/D62</f>
        <v>0.08889060538020471</v>
      </c>
      <c r="E130">
        <f>E90*10000/E62</f>
        <v>0.03226321793298174</v>
      </c>
      <c r="F130">
        <f>F90*10000/F62</f>
        <v>0.20584904238955493</v>
      </c>
      <c r="G130">
        <f>AVERAGE(C130:E130)</f>
        <v>0.04046806909971685</v>
      </c>
      <c r="H130">
        <f>STDEV(C130:E130)</f>
        <v>0.044886099175649063</v>
      </c>
      <c r="I130">
        <f>(B130*B4+C130*C4+D130*D4+E130*E4+F130*F4)/SUM(B4:F4)</f>
        <v>0.07966454119629372</v>
      </c>
    </row>
    <row r="131" spans="1:9" ht="12.75">
      <c r="A131" t="s">
        <v>90</v>
      </c>
      <c r="B131">
        <f>B91*10000/B62</f>
        <v>-0.002998528143055803</v>
      </c>
      <c r="C131">
        <f>C91*10000/C62</f>
        <v>0.035364530660294345</v>
      </c>
      <c r="D131">
        <f>D91*10000/D62</f>
        <v>0.0014299348520845346</v>
      </c>
      <c r="E131">
        <f>E91*10000/E62</f>
        <v>0.03584353141584071</v>
      </c>
      <c r="F131">
        <f>F91*10000/F62</f>
        <v>0.011171365969845611</v>
      </c>
      <c r="G131">
        <f>AVERAGE(C131:E131)</f>
        <v>0.024212665642739866</v>
      </c>
      <c r="H131">
        <f>STDEV(C131:E131)</f>
        <v>0.01973187718238078</v>
      </c>
      <c r="I131">
        <f>(B131*B4+C131*C4+D131*D4+E131*E4+F131*F4)/SUM(B4:F4)</f>
        <v>0.018539428681951502</v>
      </c>
    </row>
    <row r="132" spans="1:9" ht="12.75">
      <c r="A132" t="s">
        <v>91</v>
      </c>
      <c r="B132">
        <f>B92*10000/B62</f>
        <v>-0.0060719239355253056</v>
      </c>
      <c r="C132">
        <f>C92*10000/C62</f>
        <v>0.08521578928091715</v>
      </c>
      <c r="D132">
        <f>D92*10000/D62</f>
        <v>0.03189255045493295</v>
      </c>
      <c r="E132">
        <f>E92*10000/E62</f>
        <v>0.03602606823514621</v>
      </c>
      <c r="F132">
        <f>F92*10000/F62</f>
        <v>-0.02568110369590158</v>
      </c>
      <c r="G132">
        <f>AVERAGE(C132:E132)</f>
        <v>0.05104480265699877</v>
      </c>
      <c r="H132">
        <f>STDEV(C132:E132)</f>
        <v>0.029665025492132</v>
      </c>
      <c r="I132">
        <f>(B132*B4+C132*C4+D132*D4+E132*E4+F132*F4)/SUM(B4:F4)</f>
        <v>0.0325489337581314</v>
      </c>
    </row>
    <row r="133" spans="1:9" ht="12.75">
      <c r="A133" t="s">
        <v>92</v>
      </c>
      <c r="B133">
        <f>B93*10000/B62</f>
        <v>0.0816826411407953</v>
      </c>
      <c r="C133">
        <f>C93*10000/C62</f>
        <v>0.08119145001510455</v>
      </c>
      <c r="D133">
        <f>D93*10000/D62</f>
        <v>0.07100408710525825</v>
      </c>
      <c r="E133">
        <f>E93*10000/E62</f>
        <v>0.07494937893543835</v>
      </c>
      <c r="F133">
        <f>F93*10000/F62</f>
        <v>0.038102841050746857</v>
      </c>
      <c r="G133">
        <f>AVERAGE(C133:E133)</f>
        <v>0.07571497201860039</v>
      </c>
      <c r="H133">
        <f>STDEV(C133:E133)</f>
        <v>0.0051366516663061265</v>
      </c>
      <c r="I133">
        <f>(B133*B4+C133*C4+D133*D4+E133*E4+F133*F4)/SUM(B4:F4)</f>
        <v>0.07155681383952417</v>
      </c>
    </row>
    <row r="134" spans="1:9" ht="12.75">
      <c r="A134" t="s">
        <v>93</v>
      </c>
      <c r="B134">
        <f>B94*10000/B62</f>
        <v>0.018705366836520368</v>
      </c>
      <c r="C134">
        <f>C94*10000/C62</f>
        <v>0.00865426038033523</v>
      </c>
      <c r="D134">
        <f>D94*10000/D62</f>
        <v>0.015493440974492456</v>
      </c>
      <c r="E134">
        <f>E94*10000/E62</f>
        <v>0.0003684760966342323</v>
      </c>
      <c r="F134">
        <f>F94*10000/F62</f>
        <v>-0.029940106566158628</v>
      </c>
      <c r="G134">
        <f>AVERAGE(C134:E134)</f>
        <v>0.008172059150487307</v>
      </c>
      <c r="H134">
        <f>STDEV(C134:E134)</f>
        <v>0.007574003509284989</v>
      </c>
      <c r="I134">
        <f>(B134*B4+C134*C4+D134*D4+E134*E4+F134*F4)/SUM(B4:F4)</f>
        <v>0.0046069613544829635</v>
      </c>
    </row>
    <row r="135" spans="1:9" ht="12.75">
      <c r="A135" t="s">
        <v>94</v>
      </c>
      <c r="B135">
        <f>B95*10000/B62</f>
        <v>0.001073081616868849</v>
      </c>
      <c r="C135">
        <f>C95*10000/C62</f>
        <v>0.0018182323406700151</v>
      </c>
      <c r="D135">
        <f>D95*10000/D62</f>
        <v>0.006593733052648137</v>
      </c>
      <c r="E135">
        <f>E95*10000/E62</f>
        <v>0.0074416903778758495</v>
      </c>
      <c r="F135">
        <f>F95*10000/F62</f>
        <v>0.005437032363288722</v>
      </c>
      <c r="G135">
        <f>AVERAGE(C135:E135)</f>
        <v>0.005284551923731334</v>
      </c>
      <c r="H135">
        <f>STDEV(C135:E135)</f>
        <v>0.0030317134586381397</v>
      </c>
      <c r="I135">
        <f>(B135*B4+C135*C4+D135*D4+E135*E4+F135*F4)/SUM(B4:F4)</f>
        <v>0.004696281827089753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2005-06-30T07:36:11Z</cp:lastPrinted>
  <dcterms:created xsi:type="dcterms:W3CDTF">2005-06-30T07:36:11Z</dcterms:created>
  <dcterms:modified xsi:type="dcterms:W3CDTF">2005-07-03T08:42:03Z</dcterms:modified>
  <cp:category/>
  <cp:version/>
  <cp:contentType/>
  <cp:contentStatus/>
</cp:coreProperties>
</file>