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<sst xmlns="http://schemas.openxmlformats.org/spreadsheetml/2006/main" count="206" uniqueCount="99">
  <si>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07/07/2005       08:53:56</t>
  </si>
  <si>
    <t>LISSNER</t>
  </si>
  <si>
    <t>HCMQAP600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</si>
  <si>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</si>
  <si>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</si>
  <si>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</si>
  <si>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</si>
  <si>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</si>
  <si>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</si>
  <si>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</si>
  <si>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</si>
  <si>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</si>
  <si>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</si>
  <si>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</si>
  <si>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</si>
  <si>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</si>
  <si>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</si>
  <si>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</si>
  <si>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</si>
  <si>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</si>
  <si>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</si>
  <si>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</si>
  <si>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</si>
  <si>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</si>
  <si>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</si>
  <si>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</si>
  <si>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</si>
  <si>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</si>
  <si>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</si>
  <si>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</si>
  <si>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</si>
  <si>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</si>
  <si>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</si>
  <si>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</si>
  <si>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</si>
  <si>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</si>
  <si>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</si>
  <si>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</si>
  <si>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</si>
  <si>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</si>
  <si>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</si>
  <si>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</si>
  <si>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</si>
  <si>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</si>
  <si>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</si>
  <si>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</si>
  <si>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</si>
  <si>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</si>
  <si>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</si>
  <si>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55.482928*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</si>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</sst>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839641"/>
        <c:axId val="62637338"/>
      </c:lineChart>
      <c:catAx>
        <c:axId val="288396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37338"/>
        <c:crosses val="autoZero"/>
        <c:auto val="1"/>
        <c:lblOffset val="100"/>
        <c:noMultiLvlLbl val="0"/>
      </c:catAx>
      <c:valAx>
        <c:axId val="626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396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-0.002273</v>
      </c>
      <c r="C4" s="11">
        <v>-0.003792</v>
      </c>
      <c r="D4" s="11">
        <v>-0.003784</v>
      </c>
      <c r="E4" s="11">
        <v>-0.003785</v>
      </c>
      <c r="F4" s="23">
        <v>-0.002096</v>
      </c>
      <c r="G4" s="33">
        <v>-0.011796</v>
      </c>
    </row>
    <row r="5" spans="1:7" ht="12.75" thickBot="1">
      <c r="A5" s="43" t="s">
        <v>13</v>
      </c>
      <c r="B5" s="44">
        <v>-0.596508</v>
      </c>
      <c r="C5" s="45">
        <v>-0.418428</v>
      </c>
      <c r="D5" s="45">
        <v>1.611377</v>
      </c>
      <c r="E5" s="45">
        <v>1.036639</v>
      </c>
      <c r="F5" s="46">
        <v>-3.240962</v>
      </c>
      <c r="G5" s="47">
        <v>1.861425</v>
      </c>
    </row>
    <row r="6" spans="1:7" ht="12.75" thickTop="1">
      <c r="A6" s="6" t="s">
        <v>14</v>
      </c>
      <c r="B6" s="38">
        <v>-83.31255</v>
      </c>
      <c r="C6" s="39">
        <v>84.69089</v>
      </c>
      <c r="D6" s="39">
        <v>7.063867</v>
      </c>
      <c r="E6" s="39">
        <v>49.07472</v>
      </c>
      <c r="F6" s="40">
        <v>-164.2638</v>
      </c>
      <c r="G6" s="41">
        <v>-0.007992498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48">
        <v>4.494911</v>
      </c>
      <c r="C8" s="49">
        <v>6.101059</v>
      </c>
      <c r="D8" s="49">
        <v>2.432574</v>
      </c>
      <c r="E8" s="49">
        <v>1.102689</v>
      </c>
      <c r="F8" s="50">
        <v>-0.1688019</v>
      </c>
      <c r="G8" s="34">
        <v>2.948381</v>
      </c>
    </row>
    <row r="9" spans="1:7" ht="12">
      <c r="A9" s="19" t="s">
        <v>17</v>
      </c>
      <c r="B9" s="28">
        <v>0.8082945</v>
      </c>
      <c r="C9" s="12">
        <v>0.1260715</v>
      </c>
      <c r="D9" s="12">
        <v>-1.365981</v>
      </c>
      <c r="E9" s="12">
        <v>-1.440408</v>
      </c>
      <c r="F9" s="24">
        <v>-0.3751988</v>
      </c>
      <c r="G9" s="34">
        <v>-0.5780885</v>
      </c>
    </row>
    <row r="10" spans="1:7" ht="12">
      <c r="A10" s="19" t="s">
        <v>18</v>
      </c>
      <c r="B10" s="28">
        <v>-0.04282607</v>
      </c>
      <c r="C10" s="12">
        <v>-1.988155</v>
      </c>
      <c r="D10" s="12">
        <v>-0.8650328</v>
      </c>
      <c r="E10" s="12">
        <v>-0.6444631</v>
      </c>
      <c r="F10" s="24">
        <v>-1.356038</v>
      </c>
      <c r="G10" s="34">
        <v>-1.029309</v>
      </c>
    </row>
    <row r="11" spans="1:7" ht="12">
      <c r="A11" s="20" t="s">
        <v>19</v>
      </c>
      <c r="B11" s="52">
        <v>-2.232707</v>
      </c>
      <c r="C11" s="53">
        <v>-5.01839</v>
      </c>
      <c r="D11" s="53">
        <v>-2.608269</v>
      </c>
      <c r="E11" s="53">
        <v>-4.127372</v>
      </c>
      <c r="F11" s="54">
        <v>9.740839</v>
      </c>
      <c r="G11" s="51">
        <v>-1.854823</v>
      </c>
    </row>
    <row r="12" spans="1:7" ht="12">
      <c r="A12" s="19" t="s">
        <v>20</v>
      </c>
      <c r="B12" s="28">
        <v>-0.1215783</v>
      </c>
      <c r="C12" s="12">
        <v>-0.4704512</v>
      </c>
      <c r="D12" s="12">
        <v>-0.1602816</v>
      </c>
      <c r="E12" s="12">
        <v>-0.3185651</v>
      </c>
      <c r="F12" s="24">
        <v>-0.5902149</v>
      </c>
      <c r="G12" s="34">
        <v>-0.3247706</v>
      </c>
    </row>
    <row r="13" spans="1:7" ht="12">
      <c r="A13" s="19" t="s">
        <v>21</v>
      </c>
      <c r="B13" s="28">
        <v>0.1876518</v>
      </c>
      <c r="C13" s="12">
        <v>0.1333804</v>
      </c>
      <c r="D13" s="12">
        <v>-0.09493037</v>
      </c>
      <c r="E13" s="12">
        <v>-0.2508243</v>
      </c>
      <c r="F13" s="24">
        <v>-0.2169326</v>
      </c>
      <c r="G13" s="34">
        <v>-0.05284913</v>
      </c>
    </row>
    <row r="14" spans="1:7" ht="12">
      <c r="A14" s="19" t="s">
        <v>22</v>
      </c>
      <c r="B14" s="28">
        <v>0.1605816</v>
      </c>
      <c r="C14" s="12">
        <v>0.1010331</v>
      </c>
      <c r="D14" s="12">
        <v>-0.05349759</v>
      </c>
      <c r="E14" s="12">
        <v>-0.1182162</v>
      </c>
      <c r="F14" s="24">
        <v>0.09711161</v>
      </c>
      <c r="G14" s="34">
        <v>0.01920588</v>
      </c>
    </row>
    <row r="15" spans="1:7" ht="12">
      <c r="A15" s="20" t="s">
        <v>23</v>
      </c>
      <c r="B15" s="30">
        <v>0.1402761</v>
      </c>
      <c r="C15" s="14">
        <v>0.3632896</v>
      </c>
      <c r="D15" s="14">
        <v>0.3467502</v>
      </c>
      <c r="E15" s="14">
        <v>0.3538304</v>
      </c>
      <c r="F15" s="26">
        <v>-0.1460479</v>
      </c>
      <c r="G15" s="36">
        <v>0.2569401</v>
      </c>
    </row>
    <row r="16" spans="1:7" ht="12">
      <c r="A16" s="19" t="s">
        <v>24</v>
      </c>
      <c r="B16" s="28">
        <v>-0.0844575</v>
      </c>
      <c r="C16" s="12">
        <v>-0.1654691</v>
      </c>
      <c r="D16" s="12">
        <v>-0.04628201</v>
      </c>
      <c r="E16" s="12">
        <v>0.04693178</v>
      </c>
      <c r="F16" s="24">
        <v>-0.05123162</v>
      </c>
      <c r="G16" s="34">
        <v>-0.05875213</v>
      </c>
    </row>
    <row r="17" spans="1:7" ht="12">
      <c r="A17" s="19" t="s">
        <v>25</v>
      </c>
      <c r="B17" s="28">
        <v>-0.02771094</v>
      </c>
      <c r="C17" s="12">
        <v>-0.03893217</v>
      </c>
      <c r="D17" s="12">
        <v>-0.0276834</v>
      </c>
      <c r="E17" s="12">
        <v>0.008351481</v>
      </c>
      <c r="F17" s="24">
        <v>-0.02279058</v>
      </c>
      <c r="G17" s="34">
        <v>-0.02108109</v>
      </c>
    </row>
    <row r="18" spans="1:7" ht="12">
      <c r="A18" s="19" t="s">
        <v>26</v>
      </c>
      <c r="B18" s="28">
        <v>0.06390573</v>
      </c>
      <c r="C18" s="12">
        <v>0.01890217</v>
      </c>
      <c r="D18" s="12">
        <v>0.02697101</v>
      </c>
      <c r="E18" s="12">
        <v>0.006492293</v>
      </c>
      <c r="F18" s="24">
        <v>0.05093782</v>
      </c>
      <c r="G18" s="34">
        <v>0.02865754</v>
      </c>
    </row>
    <row r="19" spans="1:7" ht="12">
      <c r="A19" s="20" t="s">
        <v>27</v>
      </c>
      <c r="B19" s="30">
        <v>-0.2689611</v>
      </c>
      <c r="C19" s="14">
        <v>-0.2660691</v>
      </c>
      <c r="D19" s="14">
        <v>-0.260567</v>
      </c>
      <c r="E19" s="14">
        <v>-0.2404373</v>
      </c>
      <c r="F19" s="26">
        <v>-0.1810006</v>
      </c>
      <c r="G19" s="36">
        <v>-0.2476611</v>
      </c>
    </row>
    <row r="20" spans="1:7" ht="12.75" thickBot="1">
      <c r="A20" s="43" t="s">
        <v>28</v>
      </c>
      <c r="B20" s="44">
        <v>-0.00473752</v>
      </c>
      <c r="C20" s="45">
        <v>-0.003362001</v>
      </c>
      <c r="D20" s="45">
        <v>-0.003169237</v>
      </c>
      <c r="E20" s="45">
        <v>0.001948295</v>
      </c>
      <c r="F20" s="46">
        <v>-0.009199127</v>
      </c>
      <c r="G20" s="47">
        <v>-0.003014585</v>
      </c>
    </row>
    <row r="21" spans="1:7" ht="12.75" thickTop="1">
      <c r="A21" s="6" t="s">
        <v>29</v>
      </c>
      <c r="B21" s="38">
        <v>-22.85989</v>
      </c>
      <c r="C21" s="39">
        <v>103.1422</v>
      </c>
      <c r="D21" s="39">
        <v>-15.11938</v>
      </c>
      <c r="E21" s="39">
        <v>-43.08868</v>
      </c>
      <c r="F21" s="40">
        <v>-56.64315</v>
      </c>
      <c r="G21" s="42">
        <v>0.006599357</v>
      </c>
    </row>
    <row r="22" spans="1:7" ht="12">
      <c r="A22" s="19" t="s">
        <v>30</v>
      </c>
      <c r="B22" s="28">
        <v>-11.93016</v>
      </c>
      <c r="C22" s="12">
        <v>-8.368572</v>
      </c>
      <c r="D22" s="12">
        <v>32.22766</v>
      </c>
      <c r="E22" s="12">
        <v>20.73282</v>
      </c>
      <c r="F22" s="24">
        <v>-64.82016</v>
      </c>
      <c r="G22" s="35">
        <v>0</v>
      </c>
    </row>
    <row r="23" spans="1:7" ht="12">
      <c r="A23" s="19" t="s">
        <v>31</v>
      </c>
      <c r="B23" s="28">
        <v>-0.3489361</v>
      </c>
      <c r="C23" s="12">
        <v>-0.2000031</v>
      </c>
      <c r="D23" s="12">
        <v>0.1774553</v>
      </c>
      <c r="E23" s="12">
        <v>0.5503763</v>
      </c>
      <c r="F23" s="24">
        <v>7.370401</v>
      </c>
      <c r="G23" s="34">
        <v>1.058473</v>
      </c>
    </row>
    <row r="24" spans="1:7" ht="12">
      <c r="A24" s="19" t="s">
        <v>32</v>
      </c>
      <c r="B24" s="48">
        <v>0.1382099</v>
      </c>
      <c r="C24" s="49">
        <v>-6.094655</v>
      </c>
      <c r="D24" s="49">
        <v>-4.971986</v>
      </c>
      <c r="E24" s="49">
        <v>0.4845818</v>
      </c>
      <c r="F24" s="50">
        <v>2.723901</v>
      </c>
      <c r="G24" s="34">
        <v>-2.165494</v>
      </c>
    </row>
    <row r="25" spans="1:7" ht="12">
      <c r="A25" s="19" t="s">
        <v>33</v>
      </c>
      <c r="B25" s="28">
        <v>-0.4939719</v>
      </c>
      <c r="C25" s="12">
        <v>-0.8567445</v>
      </c>
      <c r="D25" s="12">
        <v>-0.217032</v>
      </c>
      <c r="E25" s="12">
        <v>0.4118218</v>
      </c>
      <c r="F25" s="24">
        <v>0.3605814</v>
      </c>
      <c r="G25" s="34">
        <v>-0.1828894</v>
      </c>
    </row>
    <row r="26" spans="1:7" ht="12">
      <c r="A26" s="20" t="s">
        <v>34</v>
      </c>
      <c r="B26" s="30">
        <v>0.5731368</v>
      </c>
      <c r="C26" s="14">
        <v>0.1154247</v>
      </c>
      <c r="D26" s="14">
        <v>0.624989</v>
      </c>
      <c r="E26" s="14">
        <v>0.3523669</v>
      </c>
      <c r="F26" s="26">
        <v>1.242945</v>
      </c>
      <c r="G26" s="36">
        <v>0.5116101</v>
      </c>
    </row>
    <row r="27" spans="1:7" ht="12">
      <c r="A27" s="19" t="s">
        <v>35</v>
      </c>
      <c r="B27" s="28">
        <v>0.4298776</v>
      </c>
      <c r="C27" s="12">
        <v>0.6415234</v>
      </c>
      <c r="D27" s="12">
        <v>0.6130062</v>
      </c>
      <c r="E27" s="12">
        <v>0.3463956</v>
      </c>
      <c r="F27" s="24">
        <v>0.4506594</v>
      </c>
      <c r="G27" s="55">
        <v>0.5076681</v>
      </c>
    </row>
    <row r="28" spans="1:7" ht="12">
      <c r="A28" s="19" t="s">
        <v>36</v>
      </c>
      <c r="B28" s="28">
        <v>0.206525</v>
      </c>
      <c r="C28" s="12">
        <v>-0.1490496</v>
      </c>
      <c r="D28" s="12">
        <v>-0.3598789</v>
      </c>
      <c r="E28" s="12">
        <v>-0.2737135</v>
      </c>
      <c r="F28" s="24">
        <v>-0.3162171</v>
      </c>
      <c r="G28" s="34">
        <v>-0.2006335</v>
      </c>
    </row>
    <row r="29" spans="1:7" ht="12">
      <c r="A29" s="19" t="s">
        <v>37</v>
      </c>
      <c r="B29" s="28">
        <v>-0.02494943</v>
      </c>
      <c r="C29" s="12">
        <v>0.05132506</v>
      </c>
      <c r="D29" s="12">
        <v>0.04305609</v>
      </c>
      <c r="E29" s="12">
        <v>0.2206922</v>
      </c>
      <c r="F29" s="24">
        <v>0.08230802</v>
      </c>
      <c r="G29" s="34">
        <v>0.08319035</v>
      </c>
    </row>
    <row r="30" spans="1:7" ht="12">
      <c r="A30" s="20" t="s">
        <v>38</v>
      </c>
      <c r="B30" s="30">
        <v>-0.01674999</v>
      </c>
      <c r="C30" s="14">
        <v>-0.04595503</v>
      </c>
      <c r="D30" s="14">
        <v>0.09586015</v>
      </c>
      <c r="E30" s="14">
        <v>0.09090611</v>
      </c>
      <c r="F30" s="26">
        <v>0.2146574</v>
      </c>
      <c r="G30" s="36">
        <v>0.05999065</v>
      </c>
    </row>
    <row r="31" spans="1:7" ht="12">
      <c r="A31" s="19" t="s">
        <v>39</v>
      </c>
      <c r="B31" s="28">
        <v>-0.02215124</v>
      </c>
      <c r="C31" s="12">
        <v>0.02612326</v>
      </c>
      <c r="D31" s="12">
        <v>0.06085099</v>
      </c>
      <c r="E31" s="12">
        <v>0.06792374</v>
      </c>
      <c r="F31" s="24">
        <v>0.09432629</v>
      </c>
      <c r="G31" s="34">
        <v>0.04665732</v>
      </c>
    </row>
    <row r="32" spans="1:7" ht="12">
      <c r="A32" s="19" t="s">
        <v>40</v>
      </c>
      <c r="B32" s="28">
        <v>0.03171151</v>
      </c>
      <c r="C32" s="12">
        <v>0.02075829</v>
      </c>
      <c r="D32" s="12">
        <v>-0.01846572</v>
      </c>
      <c r="E32" s="12">
        <v>-0.07012115</v>
      </c>
      <c r="F32" s="24">
        <v>-0.07637076</v>
      </c>
      <c r="G32" s="34">
        <v>-0.02189911</v>
      </c>
    </row>
    <row r="33" spans="1:7" ht="12">
      <c r="A33" s="19" t="s">
        <v>41</v>
      </c>
      <c r="B33" s="28">
        <v>0.125374</v>
      </c>
      <c r="C33" s="12">
        <v>0.08656526</v>
      </c>
      <c r="D33" s="12">
        <v>0.1316761</v>
      </c>
      <c r="E33" s="12">
        <v>0.1257298</v>
      </c>
      <c r="F33" s="24">
        <v>0.1090808</v>
      </c>
      <c r="G33" s="34">
        <v>0.1154424</v>
      </c>
    </row>
    <row r="34" spans="1:7" ht="12">
      <c r="A34" s="20" t="s">
        <v>42</v>
      </c>
      <c r="B34" s="30">
        <v>0.004519852</v>
      </c>
      <c r="C34" s="14">
        <v>0.000479039</v>
      </c>
      <c r="D34" s="14">
        <v>0.001093394</v>
      </c>
      <c r="E34" s="14">
        <v>-0.005118138</v>
      </c>
      <c r="F34" s="26">
        <v>-0.02602478</v>
      </c>
      <c r="G34" s="36">
        <v>-0.003605191</v>
      </c>
    </row>
    <row r="35" spans="1:7" ht="12.75" thickBot="1">
      <c r="A35" s="21" t="s">
        <v>43</v>
      </c>
      <c r="B35" s="31">
        <v>-0.002604763</v>
      </c>
      <c r="C35" s="15">
        <v>0.001332183</v>
      </c>
      <c r="D35" s="15">
        <v>-0.0005852376</v>
      </c>
      <c r="E35" s="15">
        <v>-0.002393845</v>
      </c>
      <c r="F35" s="27">
        <v>0.004310305</v>
      </c>
      <c r="G35" s="37">
        <v>-0.0001969124</v>
      </c>
    </row>
    <row r="36" spans="1:7" ht="12">
      <c r="A36" s="4" t="s">
        <v>44</v>
      </c>
      <c r="B36" s="3">
        <v>22.00012</v>
      </c>
      <c r="C36" s="3">
        <v>22.00317</v>
      </c>
      <c r="D36" s="3">
        <v>22.01538</v>
      </c>
      <c r="E36" s="3">
        <v>22.01538</v>
      </c>
      <c r="F36" s="3">
        <v>22.02759</v>
      </c>
      <c r="G36" s="3"/>
    </row>
    <row r="37" spans="1:6" ht="12">
      <c r="A37" s="4" t="s">
        <v>45</v>
      </c>
      <c r="B37" s="2">
        <v>0.4089356</v>
      </c>
      <c r="C37" s="2">
        <v>0.3677368</v>
      </c>
      <c r="D37" s="2">
        <v>0.3433228</v>
      </c>
      <c r="E37" s="2">
        <v>0.3285726</v>
      </c>
      <c r="F37" s="2">
        <v>0.3138224</v>
      </c>
    </row>
    <row r="38" spans="1:7" ht="12">
      <c r="A38" s="4" t="s">
        <v>54</v>
      </c>
      <c r="B38" s="2">
        <v>0.0001415848</v>
      </c>
      <c r="C38" s="2">
        <v>-0.0001438277</v>
      </c>
      <c r="D38" s="2">
        <v>-1.192561E-05</v>
      </c>
      <c r="E38" s="2">
        <v>-8.32748E-05</v>
      </c>
      <c r="F38" s="2">
        <v>0.0002786126</v>
      </c>
      <c r="G38" s="2">
        <v>0.0001055723</v>
      </c>
    </row>
    <row r="39" spans="1:7" ht="12.75" thickBot="1">
      <c r="A39" s="4" t="s">
        <v>55</v>
      </c>
      <c r="B39" s="2">
        <v>3.903073E-05</v>
      </c>
      <c r="C39" s="2">
        <v>-0.0001754621</v>
      </c>
      <c r="D39" s="2">
        <v>2.574138E-05</v>
      </c>
      <c r="E39" s="2">
        <v>7.342342E-05</v>
      </c>
      <c r="F39" s="2">
        <v>9.809933E-05</v>
      </c>
      <c r="G39" s="2">
        <v>0.0008289107</v>
      </c>
    </row>
    <row r="40" spans="2:7" ht="12.75" thickBot="1">
      <c r="B40" s="7" t="s">
        <v>46</v>
      </c>
      <c r="C40" s="17">
        <v>-0.003787</v>
      </c>
      <c r="D40" s="16" t="s">
        <v>47</v>
      </c>
      <c r="E40" s="17">
        <v>3.115058</v>
      </c>
      <c r="F40" s="16" t="s">
        <v>48</v>
      </c>
      <c r="G40" s="56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0.002273</v>
      </c>
      <c r="C4">
        <v>0.003792</v>
      </c>
      <c r="D4">
        <v>0.003784</v>
      </c>
      <c r="E4">
        <v>0.003785</v>
      </c>
      <c r="F4">
        <v>0.002096</v>
      </c>
      <c r="G4">
        <v>0.011796</v>
      </c>
    </row>
    <row r="5" spans="1:7" ht="12.75">
      <c r="A5" t="s">
        <v>13</v>
      </c>
      <c r="B5">
        <v>-0.596508</v>
      </c>
      <c r="C5">
        <v>-0.418428</v>
      </c>
      <c r="D5">
        <v>1.611377</v>
      </c>
      <c r="E5">
        <v>1.036639</v>
      </c>
      <c r="F5">
        <v>-3.240962</v>
      </c>
      <c r="G5">
        <v>1.861425</v>
      </c>
    </row>
    <row r="6" spans="1:7" ht="12.75">
      <c r="A6" t="s">
        <v>14</v>
      </c>
      <c r="B6" s="57">
        <v>-83.31255</v>
      </c>
      <c r="C6" s="57">
        <v>84.69089</v>
      </c>
      <c r="D6" s="57">
        <v>7.063867</v>
      </c>
      <c r="E6" s="57">
        <v>49.07472</v>
      </c>
      <c r="F6" s="57">
        <v>-164.2638</v>
      </c>
      <c r="G6" s="57">
        <v>-0.007992498</v>
      </c>
    </row>
    <row r="7" spans="1:7" ht="12.75">
      <c r="A7" t="s">
        <v>15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16</v>
      </c>
      <c r="B8" s="57">
        <v>4.494911</v>
      </c>
      <c r="C8" s="57">
        <v>6.101059</v>
      </c>
      <c r="D8" s="57">
        <v>2.432574</v>
      </c>
      <c r="E8" s="57">
        <v>1.102689</v>
      </c>
      <c r="F8" s="57">
        <v>-0.1688019</v>
      </c>
      <c r="G8" s="57">
        <v>2.948381</v>
      </c>
    </row>
    <row r="9" spans="1:7" ht="12.75">
      <c r="A9" t="s">
        <v>17</v>
      </c>
      <c r="B9" s="57">
        <v>0.8082945</v>
      </c>
      <c r="C9" s="57">
        <v>0.1260715</v>
      </c>
      <c r="D9" s="57">
        <v>-1.365981</v>
      </c>
      <c r="E9" s="57">
        <v>-1.440408</v>
      </c>
      <c r="F9" s="57">
        <v>-0.3751988</v>
      </c>
      <c r="G9" s="57">
        <v>-0.5780885</v>
      </c>
    </row>
    <row r="10" spans="1:7" ht="12.75">
      <c r="A10" t="s">
        <v>18</v>
      </c>
      <c r="B10" s="57">
        <v>-0.04282607</v>
      </c>
      <c r="C10" s="57">
        <v>-1.988155</v>
      </c>
      <c r="D10" s="57">
        <v>-0.8650328</v>
      </c>
      <c r="E10" s="57">
        <v>-0.6444631</v>
      </c>
      <c r="F10" s="57">
        <v>-1.356038</v>
      </c>
      <c r="G10" s="57">
        <v>-1.029309</v>
      </c>
    </row>
    <row r="11" spans="1:7" ht="12.75">
      <c r="A11" t="s">
        <v>19</v>
      </c>
      <c r="B11" s="57">
        <v>-2.232707</v>
      </c>
      <c r="C11" s="57">
        <v>-5.01839</v>
      </c>
      <c r="D11" s="57">
        <v>-2.608269</v>
      </c>
      <c r="E11" s="57">
        <v>-4.127372</v>
      </c>
      <c r="F11" s="57">
        <v>9.740839</v>
      </c>
      <c r="G11" s="57">
        <v>-1.854823</v>
      </c>
    </row>
    <row r="12" spans="1:7" ht="12.75">
      <c r="A12" t="s">
        <v>20</v>
      </c>
      <c r="B12" s="57">
        <v>-0.1215783</v>
      </c>
      <c r="C12" s="57">
        <v>-0.4704512</v>
      </c>
      <c r="D12" s="57">
        <v>-0.1602816</v>
      </c>
      <c r="E12" s="57">
        <v>-0.3185651</v>
      </c>
      <c r="F12" s="57">
        <v>-0.5902149</v>
      </c>
      <c r="G12" s="57">
        <v>-0.3247706</v>
      </c>
    </row>
    <row r="13" spans="1:7" ht="12.75">
      <c r="A13" t="s">
        <v>21</v>
      </c>
      <c r="B13" s="57">
        <v>0.1876518</v>
      </c>
      <c r="C13" s="57">
        <v>0.1333804</v>
      </c>
      <c r="D13" s="57">
        <v>-0.09493037</v>
      </c>
      <c r="E13" s="57">
        <v>-0.2508243</v>
      </c>
      <c r="F13" s="57">
        <v>-0.2169326</v>
      </c>
      <c r="G13" s="57">
        <v>-0.05284913</v>
      </c>
    </row>
    <row r="14" spans="1:7" ht="12.75">
      <c r="A14" t="s">
        <v>22</v>
      </c>
      <c r="B14" s="57">
        <v>0.1605816</v>
      </c>
      <c r="C14" s="57">
        <v>0.1010331</v>
      </c>
      <c r="D14" s="57">
        <v>-0.05349759</v>
      </c>
      <c r="E14" s="57">
        <v>-0.1182162</v>
      </c>
      <c r="F14" s="57">
        <v>0.09711161</v>
      </c>
      <c r="G14" s="57">
        <v>0.01920588</v>
      </c>
    </row>
    <row r="15" spans="1:7" ht="12.75">
      <c r="A15" t="s">
        <v>23</v>
      </c>
      <c r="B15" s="57">
        <v>0.1402761</v>
      </c>
      <c r="C15" s="57">
        <v>0.3632896</v>
      </c>
      <c r="D15" s="57">
        <v>0.3467502</v>
      </c>
      <c r="E15" s="57">
        <v>0.3538304</v>
      </c>
      <c r="F15" s="57">
        <v>-0.1460479</v>
      </c>
      <c r="G15" s="57">
        <v>0.2569401</v>
      </c>
    </row>
    <row r="16" spans="1:7" ht="12.75">
      <c r="A16" t="s">
        <v>24</v>
      </c>
      <c r="B16" s="57">
        <v>-0.0844575</v>
      </c>
      <c r="C16" s="57">
        <v>-0.1654691</v>
      </c>
      <c r="D16" s="57">
        <v>-0.04628201</v>
      </c>
      <c r="E16" s="57">
        <v>0.04693178</v>
      </c>
      <c r="F16" s="57">
        <v>-0.05123162</v>
      </c>
      <c r="G16" s="57">
        <v>-0.05875213</v>
      </c>
    </row>
    <row r="17" spans="1:7" ht="12.75">
      <c r="A17" t="s">
        <v>25</v>
      </c>
      <c r="B17" s="57">
        <v>-0.02771094</v>
      </c>
      <c r="C17" s="57">
        <v>-0.03893217</v>
      </c>
      <c r="D17" s="57">
        <v>-0.0276834</v>
      </c>
      <c r="E17" s="57">
        <v>0.008351481</v>
      </c>
      <c r="F17" s="57">
        <v>-0.02279058</v>
      </c>
      <c r="G17" s="57">
        <v>-0.02108109</v>
      </c>
    </row>
    <row r="18" spans="1:7" ht="12.75">
      <c r="A18" t="s">
        <v>26</v>
      </c>
      <c r="B18" s="57">
        <v>0.06390573</v>
      </c>
      <c r="C18" s="57">
        <v>0.01890217</v>
      </c>
      <c r="D18" s="57">
        <v>0.02697101</v>
      </c>
      <c r="E18" s="57">
        <v>0.006492293</v>
      </c>
      <c r="F18" s="57">
        <v>0.05093782</v>
      </c>
      <c r="G18" s="57">
        <v>0.02865754</v>
      </c>
    </row>
    <row r="19" spans="1:7" ht="12.75">
      <c r="A19" t="s">
        <v>27</v>
      </c>
      <c r="B19" s="57">
        <v>-0.2689611</v>
      </c>
      <c r="C19" s="57">
        <v>-0.2660691</v>
      </c>
      <c r="D19" s="57">
        <v>-0.260567</v>
      </c>
      <c r="E19" s="57">
        <v>-0.2404373</v>
      </c>
      <c r="F19" s="57">
        <v>-0.1810006</v>
      </c>
      <c r="G19" s="57">
        <v>-0.2476611</v>
      </c>
    </row>
    <row r="20" spans="1:7" ht="12.75">
      <c r="A20" t="s">
        <v>28</v>
      </c>
      <c r="B20" s="57">
        <v>-0.00473752</v>
      </c>
      <c r="C20" s="57">
        <v>-0.003362001</v>
      </c>
      <c r="D20" s="57">
        <v>-0.003169237</v>
      </c>
      <c r="E20" s="57">
        <v>0.001948295</v>
      </c>
      <c r="F20" s="57">
        <v>-0.009199127</v>
      </c>
      <c r="G20" s="57">
        <v>-0.003014585</v>
      </c>
    </row>
    <row r="21" spans="1:7" ht="12.75">
      <c r="A21" t="s">
        <v>29</v>
      </c>
      <c r="B21" s="57">
        <v>-22.85989</v>
      </c>
      <c r="C21" s="57">
        <v>103.1422</v>
      </c>
      <c r="D21" s="57">
        <v>-15.11938</v>
      </c>
      <c r="E21" s="57">
        <v>-43.08868</v>
      </c>
      <c r="F21" s="57">
        <v>-56.64315</v>
      </c>
      <c r="G21" s="57">
        <v>0.006599357</v>
      </c>
    </row>
    <row r="22" spans="1:7" ht="12.75">
      <c r="A22" t="s">
        <v>30</v>
      </c>
      <c r="B22" s="57">
        <v>-11.93016</v>
      </c>
      <c r="C22" s="57">
        <v>-8.368572</v>
      </c>
      <c r="D22" s="57">
        <v>32.22766</v>
      </c>
      <c r="E22" s="57">
        <v>20.73282</v>
      </c>
      <c r="F22" s="57">
        <v>-64.82016</v>
      </c>
      <c r="G22" s="57">
        <v>0</v>
      </c>
    </row>
    <row r="23" spans="1:7" ht="12.75">
      <c r="A23" t="s">
        <v>31</v>
      </c>
      <c r="B23" s="57">
        <v>-0.3489361</v>
      </c>
      <c r="C23" s="57">
        <v>-0.2000031</v>
      </c>
      <c r="D23" s="57">
        <v>0.1774553</v>
      </c>
      <c r="E23" s="57">
        <v>0.5503763</v>
      </c>
      <c r="F23" s="57">
        <v>7.370401</v>
      </c>
      <c r="G23" s="57">
        <v>1.058473</v>
      </c>
    </row>
    <row r="24" spans="1:7" ht="12.75">
      <c r="A24" t="s">
        <v>32</v>
      </c>
      <c r="B24" s="57">
        <v>0.1382099</v>
      </c>
      <c r="C24" s="57">
        <v>-6.094655</v>
      </c>
      <c r="D24" s="57">
        <v>-4.971986</v>
      </c>
      <c r="E24" s="57">
        <v>0.4845818</v>
      </c>
      <c r="F24" s="57">
        <v>2.723901</v>
      </c>
      <c r="G24" s="57">
        <v>-2.165494</v>
      </c>
    </row>
    <row r="25" spans="1:7" ht="12.75">
      <c r="A25" t="s">
        <v>33</v>
      </c>
      <c r="B25" s="57">
        <v>-0.4939719</v>
      </c>
      <c r="C25" s="57">
        <v>-0.8567445</v>
      </c>
      <c r="D25" s="57">
        <v>-0.217032</v>
      </c>
      <c r="E25" s="57">
        <v>0.4118218</v>
      </c>
      <c r="F25" s="57">
        <v>0.3605814</v>
      </c>
      <c r="G25" s="57">
        <v>-0.1828894</v>
      </c>
    </row>
    <row r="26" spans="1:7" ht="12.75">
      <c r="A26" t="s">
        <v>34</v>
      </c>
      <c r="B26" s="57">
        <v>0.5731368</v>
      </c>
      <c r="C26" s="57">
        <v>0.1154247</v>
      </c>
      <c r="D26" s="57">
        <v>0.624989</v>
      </c>
      <c r="E26" s="57">
        <v>0.3523669</v>
      </c>
      <c r="F26" s="57">
        <v>1.242945</v>
      </c>
      <c r="G26" s="57">
        <v>0.5116101</v>
      </c>
    </row>
    <row r="27" spans="1:7" ht="12.75">
      <c r="A27" t="s">
        <v>35</v>
      </c>
      <c r="B27" s="57">
        <v>0.4298776</v>
      </c>
      <c r="C27" s="57">
        <v>0.6415234</v>
      </c>
      <c r="D27" s="57">
        <v>0.6130062</v>
      </c>
      <c r="E27" s="57">
        <v>0.3463956</v>
      </c>
      <c r="F27" s="57">
        <v>0.4506594</v>
      </c>
      <c r="G27" s="57">
        <v>0.5076681</v>
      </c>
    </row>
    <row r="28" spans="1:7" ht="12.75">
      <c r="A28" t="s">
        <v>36</v>
      </c>
      <c r="B28" s="57">
        <v>0.206525</v>
      </c>
      <c r="C28" s="57">
        <v>-0.1490496</v>
      </c>
      <c r="D28" s="57">
        <v>-0.3598789</v>
      </c>
      <c r="E28" s="57">
        <v>-0.2737135</v>
      </c>
      <c r="F28" s="57">
        <v>-0.3162171</v>
      </c>
      <c r="G28" s="57">
        <v>-0.2006335</v>
      </c>
    </row>
    <row r="29" spans="1:7" ht="12.75">
      <c r="A29" t="s">
        <v>37</v>
      </c>
      <c r="B29" s="57">
        <v>-0.02494943</v>
      </c>
      <c r="C29" s="57">
        <v>0.05132506</v>
      </c>
      <c r="D29" s="57">
        <v>0.04305609</v>
      </c>
      <c r="E29" s="57">
        <v>0.2206922</v>
      </c>
      <c r="F29" s="57">
        <v>0.08230802</v>
      </c>
      <c r="G29" s="57">
        <v>0.08319035</v>
      </c>
    </row>
    <row r="30" spans="1:7" ht="12.75">
      <c r="A30" t="s">
        <v>38</v>
      </c>
      <c r="B30" s="57">
        <v>-0.01674999</v>
      </c>
      <c r="C30" s="57">
        <v>-0.04595503</v>
      </c>
      <c r="D30" s="57">
        <v>0.09586015</v>
      </c>
      <c r="E30" s="57">
        <v>0.09090611</v>
      </c>
      <c r="F30" s="57">
        <v>0.2146574</v>
      </c>
      <c r="G30" s="57">
        <v>0.05999065</v>
      </c>
    </row>
    <row r="31" spans="1:7" ht="12.75">
      <c r="A31" t="s">
        <v>39</v>
      </c>
      <c r="B31" s="57">
        <v>-0.02215124</v>
      </c>
      <c r="C31" s="57">
        <v>0.02612326</v>
      </c>
      <c r="D31" s="57">
        <v>0.06085099</v>
      </c>
      <c r="E31" s="57">
        <v>0.06792374</v>
      </c>
      <c r="F31" s="57">
        <v>0.09432629</v>
      </c>
      <c r="G31" s="57">
        <v>0.04665732</v>
      </c>
    </row>
    <row r="32" spans="1:7" ht="12.75">
      <c r="A32" t="s">
        <v>40</v>
      </c>
      <c r="B32" s="57">
        <v>0.03171151</v>
      </c>
      <c r="C32" s="57">
        <v>0.02075829</v>
      </c>
      <c r="D32" s="57">
        <v>-0.01846572</v>
      </c>
      <c r="E32" s="57">
        <v>-0.07012115</v>
      </c>
      <c r="F32" s="57">
        <v>-0.07637076</v>
      </c>
      <c r="G32" s="57">
        <v>-0.02189911</v>
      </c>
    </row>
    <row r="33" spans="1:7" ht="12.75">
      <c r="A33" t="s">
        <v>41</v>
      </c>
      <c r="B33" s="57">
        <v>0.125374</v>
      </c>
      <c r="C33" s="57">
        <v>0.08656526</v>
      </c>
      <c r="D33" s="57">
        <v>0.1316761</v>
      </c>
      <c r="E33" s="57">
        <v>0.1257298</v>
      </c>
      <c r="F33" s="57">
        <v>0.1090808</v>
      </c>
      <c r="G33" s="57">
        <v>0.1154424</v>
      </c>
    </row>
    <row r="34" spans="1:7" ht="12.75">
      <c r="A34" t="s">
        <v>42</v>
      </c>
      <c r="B34" s="57">
        <v>0.004519852</v>
      </c>
      <c r="C34" s="57">
        <v>0.000479039</v>
      </c>
      <c r="D34" s="57">
        <v>0.001093394</v>
      </c>
      <c r="E34" s="57">
        <v>-0.005118138</v>
      </c>
      <c r="F34" s="57">
        <v>-0.02602478</v>
      </c>
      <c r="G34" s="57">
        <v>-0.003605191</v>
      </c>
    </row>
    <row r="35" spans="1:7" ht="12.75">
      <c r="A35" t="s">
        <v>43</v>
      </c>
      <c r="B35" s="57">
        <v>-0.002604763</v>
      </c>
      <c r="C35" s="57">
        <v>0.001332183</v>
      </c>
      <c r="D35" s="57">
        <v>-0.0005852376</v>
      </c>
      <c r="E35" s="57">
        <v>-0.002393845</v>
      </c>
      <c r="F35" s="57">
        <v>0.004310305</v>
      </c>
      <c r="G35" s="57">
        <v>-0.0001969124</v>
      </c>
    </row>
    <row r="36" spans="1:6" ht="12.75">
      <c r="A36" t="s">
        <v>44</v>
      </c>
      <c r="B36" s="57">
        <v>22.00012</v>
      </c>
      <c r="C36" s="57">
        <v>22.00317</v>
      </c>
      <c r="D36" s="57">
        <v>22.01538</v>
      </c>
      <c r="E36" s="57">
        <v>22.01538</v>
      </c>
      <c r="F36" s="57">
        <v>22.02759</v>
      </c>
    </row>
    <row r="37" spans="1:6" ht="12.75">
      <c r="A37" t="s">
        <v>45</v>
      </c>
      <c r="B37" s="57">
        <v>0.4089356</v>
      </c>
      <c r="C37" s="57">
        <v>0.3677368</v>
      </c>
      <c r="D37" s="57">
        <v>0.3433228</v>
      </c>
      <c r="E37" s="57">
        <v>0.3285726</v>
      </c>
      <c r="F37" s="57">
        <v>0.3138224</v>
      </c>
    </row>
    <row r="38" spans="1:7" ht="12.75">
      <c r="A38" t="s">
        <v>56</v>
      </c>
      <c r="B38" s="57">
        <v>0.0001415848</v>
      </c>
      <c r="C38" s="57">
        <v>-0.0001438277</v>
      </c>
      <c r="D38" s="57">
        <v>-1.192561E-05</v>
      </c>
      <c r="E38" s="57">
        <v>-8.32748E-05</v>
      </c>
      <c r="F38" s="57">
        <v>0.0002786126</v>
      </c>
      <c r="G38" s="57">
        <v>0.0001055723</v>
      </c>
    </row>
    <row r="39" spans="1:7" ht="12.75">
      <c r="A39" t="s">
        <v>57</v>
      </c>
      <c r="B39" s="57">
        <v>3.903073E-05</v>
      </c>
      <c r="C39" s="57">
        <v>-0.0001754621</v>
      </c>
      <c r="D39" s="57">
        <v>2.574138E-05</v>
      </c>
      <c r="E39" s="57">
        <v>7.342342E-05</v>
      </c>
      <c r="F39" s="57">
        <v>9.809933E-05</v>
      </c>
      <c r="G39" s="57">
        <v>0.0008289107</v>
      </c>
    </row>
    <row r="40" spans="2:7" ht="12.75">
      <c r="B40" t="s">
        <v>46</v>
      </c>
      <c r="C40">
        <v>-0.003787</v>
      </c>
      <c r="D40" t="s">
        <v>47</v>
      </c>
      <c r="E40">
        <v>3.115058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0.00014158477071951348</v>
      </c>
      <c r="C50">
        <f>-0.017/(C7*C7+C22*C22)*(C21*C22+C6*C7)</f>
        <v>-0.0001438276762755878</v>
      </c>
      <c r="D50">
        <f>-0.017/(D7*D7+D22*D22)*(D21*D22+D6*D7)</f>
        <v>-1.192561545745735E-05</v>
      </c>
      <c r="E50">
        <f>-0.017/(E7*E7+E22*E22)*(E21*E22+E6*E7)</f>
        <v>-8.327479656953135E-05</v>
      </c>
      <c r="F50">
        <f>-0.017/(F7*F7+F22*F22)*(F21*F22+F6*F7)</f>
        <v>0.0002786125785980325</v>
      </c>
      <c r="G50">
        <f>(B50*B$4+C50*C$4+D50*D$4+E50*E$4+F50*F$4)/SUM(B$4:F$4)</f>
        <v>4.956531672389216E-09</v>
      </c>
    </row>
    <row r="51" spans="1:7" ht="12.75">
      <c r="A51" t="s">
        <v>60</v>
      </c>
      <c r="B51">
        <f>-0.017/(B7*B7+B22*B22)*(B21*B7-B6*B22)</f>
        <v>3.903072589682471E-05</v>
      </c>
      <c r="C51">
        <f>-0.017/(C7*C7+C22*C22)*(C21*C7-C6*C22)</f>
        <v>-0.0001754621032264505</v>
      </c>
      <c r="D51">
        <f>-0.017/(D7*D7+D22*D22)*(D21*D7-D6*D22)</f>
        <v>2.5741379468025368E-05</v>
      </c>
      <c r="E51">
        <f>-0.017/(E7*E7+E22*E22)*(E21*E7-E6*E22)</f>
        <v>7.342340813678127E-05</v>
      </c>
      <c r="F51">
        <f>-0.017/(F7*F7+F22*F22)*(F21*F7-F6*F22)</f>
        <v>9.809932619227372E-05</v>
      </c>
      <c r="G51">
        <f>(B51*B$4+C51*C$4+D51*D$4+E51*E$4+F51*F$4)/SUM(B$4:F$4)</f>
        <v>2.7296325063656825E-07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10000.076474137955</v>
      </c>
      <c r="C62">
        <f>C7+(2/0.017)*(C8*C50-C23*C51)</f>
        <v>9999.892635987839</v>
      </c>
      <c r="D62">
        <f>D7+(2/0.017)*(D8*D50-D23*D51)</f>
        <v>9999.996049660434</v>
      </c>
      <c r="E62">
        <f>E7+(2/0.017)*(E8*E50-E23*E51)</f>
        <v>9999.984442740488</v>
      </c>
      <c r="F62">
        <f>F7+(2/0.017)*(F8*F50-F23*F51)</f>
        <v>9999.909404505353</v>
      </c>
    </row>
    <row r="63" spans="1:6" ht="12.75">
      <c r="A63" t="s">
        <v>68</v>
      </c>
      <c r="B63">
        <f>B8+(3/0.017)*(B9*B50-B24*B51)</f>
        <v>4.514154722129391</v>
      </c>
      <c r="C63">
        <f>C8+(3/0.017)*(C9*C50-C24*C51)</f>
        <v>5.909144843124262</v>
      </c>
      <c r="D63">
        <f>D8+(3/0.017)*(D9*D50-D24*D51)</f>
        <v>2.4580344604348063</v>
      </c>
      <c r="E63">
        <f>E8+(3/0.017)*(E9*E50-E24*E51)</f>
        <v>1.117577829864718</v>
      </c>
      <c r="F63">
        <f>F8+(3/0.017)*(F9*F50-F24*F51)</f>
        <v>-0.2344044808004732</v>
      </c>
    </row>
    <row r="64" spans="1:6" ht="12.75">
      <c r="A64" t="s">
        <v>69</v>
      </c>
      <c r="B64">
        <f>B9+(4/0.017)*(B10*B50-B25*B51)</f>
        <v>0.8114042794183214</v>
      </c>
      <c r="C64">
        <f>C9+(4/0.017)*(C10*C50-C25*C51)</f>
        <v>0.15798338748894059</v>
      </c>
      <c r="D64">
        <f>D9+(4/0.017)*(D10*D50-D25*D51)</f>
        <v>-1.3622391760942134</v>
      </c>
      <c r="E64">
        <f>E9+(4/0.017)*(E10*E50-E25*E51)</f>
        <v>-1.4348950180122244</v>
      </c>
      <c r="F64">
        <f>F9+(4/0.017)*(F10*F50-F25*F51)</f>
        <v>-0.47241810264338485</v>
      </c>
    </row>
    <row r="65" spans="1:6" ht="12.75">
      <c r="A65" t="s">
        <v>70</v>
      </c>
      <c r="B65">
        <f>B10+(5/0.017)*(B11*B50-B26*B51)</f>
        <v>-0.14238114471206942</v>
      </c>
      <c r="C65">
        <f>C10+(5/0.017)*(C11*C50-C26*C51)</f>
        <v>-1.7699091079497267</v>
      </c>
      <c r="D65">
        <f>D10+(5/0.017)*(D11*D50-D26*D51)</f>
        <v>-0.8606159958555103</v>
      </c>
      <c r="E65">
        <f>E10+(5/0.017)*(E11*E50-E26*E51)</f>
        <v>-0.5509824867781801</v>
      </c>
      <c r="F65">
        <f>F10+(5/0.017)*(F11*F50-F26*F51)</f>
        <v>-0.5936885280869928</v>
      </c>
    </row>
    <row r="66" spans="1:6" ht="12.75">
      <c r="A66" t="s">
        <v>71</v>
      </c>
      <c r="B66">
        <f>B11+(6/0.017)*(B12*B50-B27*B51)</f>
        <v>-2.244704201354619</v>
      </c>
      <c r="C66">
        <f>C11+(6/0.017)*(C12*C50-C27*C51)</f>
        <v>-4.954780488965866</v>
      </c>
      <c r="D66">
        <f>D11+(6/0.017)*(D12*D50-D27*D51)</f>
        <v>-2.6131636477002163</v>
      </c>
      <c r="E66">
        <f>E11+(6/0.017)*(E12*E50-E27*E51)</f>
        <v>-4.126985565277271</v>
      </c>
      <c r="F66">
        <f>F11+(6/0.017)*(F12*F50-F27*F51)</f>
        <v>9.667197583988871</v>
      </c>
    </row>
    <row r="67" spans="1:6" ht="12.75">
      <c r="A67" t="s">
        <v>72</v>
      </c>
      <c r="B67">
        <f>B12+(7/0.017)*(B13*B50-B28*B51)</f>
        <v>-0.11395743441848023</v>
      </c>
      <c r="C67">
        <f>C12+(7/0.017)*(C13*C50-C28*C51)</f>
        <v>-0.48911910853272866</v>
      </c>
      <c r="D67">
        <f>D12+(7/0.017)*(D13*D50-D28*D51)</f>
        <v>-0.1560009425348807</v>
      </c>
      <c r="E67">
        <f>E12+(7/0.017)*(E13*E50-E28*E51)</f>
        <v>-0.3016892032904886</v>
      </c>
      <c r="F67">
        <f>F12+(7/0.017)*(F13*F50-F28*F51)</f>
        <v>-0.6023287980230885</v>
      </c>
    </row>
    <row r="68" spans="1:6" ht="12.75">
      <c r="A68" t="s">
        <v>73</v>
      </c>
      <c r="B68">
        <f>B13+(8/0.017)*(B14*B50-B29*B51)</f>
        <v>0.19880930747359277</v>
      </c>
      <c r="C68">
        <f>C13+(8/0.017)*(C14*C50-C29*C51)</f>
        <v>0.13078004563571985</v>
      </c>
      <c r="D68">
        <f>D13+(8/0.017)*(D14*D50-D29*D51)</f>
        <v>-0.09515170245405118</v>
      </c>
      <c r="E68">
        <f>E13+(8/0.017)*(E14*E50-E29*E51)</f>
        <v>-0.2538170263374029</v>
      </c>
      <c r="F68">
        <f>F13+(8/0.017)*(F14*F50-F29*F51)</f>
        <v>-0.20799982128391234</v>
      </c>
    </row>
    <row r="69" spans="1:6" ht="12.75">
      <c r="A69" t="s">
        <v>74</v>
      </c>
      <c r="B69">
        <f>B14+(9/0.017)*(B15*B50-B30*B51)</f>
        <v>0.17144233608938403</v>
      </c>
      <c r="C69">
        <f>C14+(9/0.017)*(C15*C50-C30*C51)</f>
        <v>0.06910191254079402</v>
      </c>
      <c r="D69">
        <f>D14+(9/0.017)*(D15*D50-D30*D51)</f>
        <v>-0.0569931804928279</v>
      </c>
      <c r="E69">
        <f>E14+(9/0.017)*(E15*E50-E30*E51)</f>
        <v>-0.13734903052770336</v>
      </c>
      <c r="F69">
        <f>F14+(9/0.017)*(F15*F50-F30*F51)</f>
        <v>0.06442121265411077</v>
      </c>
    </row>
    <row r="70" spans="1:6" ht="12.75">
      <c r="A70" t="s">
        <v>75</v>
      </c>
      <c r="B70">
        <f>B15+(10/0.017)*(B16*B50-B31*B51)</f>
        <v>0.13375061953157144</v>
      </c>
      <c r="C70">
        <f>C15+(10/0.017)*(C16*C50-C31*C51)</f>
        <v>0.3799852931124378</v>
      </c>
      <c r="D70">
        <f>D15+(10/0.017)*(D16*D50-D31*D51)</f>
        <v>0.3461534664878019</v>
      </c>
      <c r="E70">
        <f>E15+(10/0.017)*(E16*E50-E31*E51)</f>
        <v>0.34859779593156315</v>
      </c>
      <c r="F70">
        <f>F15+(10/0.017)*(F16*F50-F31*F51)</f>
        <v>-0.15988738190892443</v>
      </c>
    </row>
    <row r="71" spans="1:6" ht="12.75">
      <c r="A71" t="s">
        <v>76</v>
      </c>
      <c r="B71">
        <f>B16+(11/0.017)*(B17*B50-B32*B51)</f>
        <v>-0.08779708080882193</v>
      </c>
      <c r="C71">
        <f>C16+(11/0.017)*(C17*C50-C32*C51)</f>
        <v>-0.15948910091595542</v>
      </c>
      <c r="D71">
        <f>D16+(11/0.017)*(D17*D50-D32*D51)</f>
        <v>-0.045760820495595406</v>
      </c>
      <c r="E71">
        <f>E16+(11/0.017)*(E17*E50-E32*E51)</f>
        <v>0.049813175604444274</v>
      </c>
      <c r="F71">
        <f>F16+(11/0.017)*(F17*F50-F32*F51)</f>
        <v>-0.050492563753663636</v>
      </c>
    </row>
    <row r="72" spans="1:6" ht="12.75">
      <c r="A72" t="s">
        <v>77</v>
      </c>
      <c r="B72">
        <f>B17+(12/0.017)*(B18*B50-B33*B51)</f>
        <v>-0.02477825301097085</v>
      </c>
      <c r="C72">
        <f>C17+(12/0.017)*(C18*C50-C33*C51)</f>
        <v>-0.030129628307097603</v>
      </c>
      <c r="D72">
        <f>D17+(12/0.017)*(D18*D50-D33*D51)</f>
        <v>-0.03030304965933804</v>
      </c>
      <c r="E72">
        <f>E17+(12/0.017)*(E18*E50-E33*E51)</f>
        <v>0.001453489377034817</v>
      </c>
      <c r="F72">
        <f>F17+(12/0.017)*(F18*F50-F33*F51)</f>
        <v>-0.020326228660342404</v>
      </c>
    </row>
    <row r="73" spans="1:6" ht="12.75">
      <c r="A73" t="s">
        <v>78</v>
      </c>
      <c r="B73">
        <f>B18+(13/0.017)*(B19*B50-B34*B51)</f>
        <v>0.034650217403166664</v>
      </c>
      <c r="C73">
        <f>C18+(13/0.017)*(C19*C50-C34*C51)</f>
        <v>0.04823028743756813</v>
      </c>
      <c r="D73">
        <f>D18+(13/0.017)*(D19*D50-D34*D51)</f>
        <v>0.029325750755855057</v>
      </c>
      <c r="E73">
        <f>E18+(13/0.017)*(E19*E50-E34*E51)</f>
        <v>0.02209088470273663</v>
      </c>
      <c r="F73">
        <f>F18+(13/0.017)*(F19*F50-F34*F51)</f>
        <v>0.014326737844155564</v>
      </c>
    </row>
    <row r="74" spans="1:6" ht="12.75">
      <c r="A74" t="s">
        <v>79</v>
      </c>
      <c r="B74">
        <f>B19+(14/0.017)*(B20*B50-B35*B51)</f>
        <v>-0.2694297663818941</v>
      </c>
      <c r="C74">
        <f>C19+(14/0.017)*(C20*C50-C35*C51)</f>
        <v>-0.265478385299094</v>
      </c>
      <c r="D74">
        <f>D19+(14/0.017)*(D20*D50-D35*D51)</f>
        <v>-0.2605234682971444</v>
      </c>
      <c r="E74">
        <f>E19+(14/0.017)*(E20*E50-E35*E51)</f>
        <v>-0.24042616556227278</v>
      </c>
      <c r="F74">
        <f>F19+(14/0.017)*(F20*F50-F35*F51)</f>
        <v>-0.18345951924394446</v>
      </c>
    </row>
    <row r="75" spans="1:6" ht="12.75">
      <c r="A75" t="s">
        <v>80</v>
      </c>
      <c r="B75" s="57">
        <f>B20</f>
        <v>-0.00473752</v>
      </c>
      <c r="C75" s="57">
        <f>C20</f>
        <v>-0.003362001</v>
      </c>
      <c r="D75" s="57">
        <f>D20</f>
        <v>-0.003169237</v>
      </c>
      <c r="E75" s="57">
        <f>E20</f>
        <v>0.001948295</v>
      </c>
      <c r="F75" s="57">
        <f>F20</f>
        <v>-0.009199127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-11.915332282181488</v>
      </c>
      <c r="C82">
        <f>C22+(2/0.017)*(C8*C51+C23*C50)</f>
        <v>-8.491129489756206</v>
      </c>
      <c r="D82">
        <f>D22+(2/0.017)*(D8*D51+D23*D50)</f>
        <v>32.23477782902934</v>
      </c>
      <c r="E82">
        <f>E22+(2/0.017)*(E8*E51+E23*E50)</f>
        <v>20.736953024714794</v>
      </c>
      <c r="F82">
        <f>F22+(2/0.017)*(F8*F51+F23*F50)</f>
        <v>-64.58052152055747</v>
      </c>
    </row>
    <row r="83" spans="1:6" ht="12.75">
      <c r="A83" t="s">
        <v>83</v>
      </c>
      <c r="B83">
        <f>B23+(3/0.017)*(B9*B51+B24*B50)</f>
        <v>-0.3399154991630451</v>
      </c>
      <c r="C83">
        <f>C23+(3/0.017)*(C9*C51+C24*C50)</f>
        <v>-0.04921616544626839</v>
      </c>
      <c r="D83">
        <f>D23+(3/0.017)*(D9*D51+D24*D50)</f>
        <v>0.18171384549919098</v>
      </c>
      <c r="E83">
        <f>E23+(3/0.017)*(E9*E51+E24*E50)</f>
        <v>0.5245916325969796</v>
      </c>
      <c r="F83">
        <f>F23+(3/0.017)*(F9*F51+F24*F50)</f>
        <v>7.4978315291742845</v>
      </c>
    </row>
    <row r="84" spans="1:6" ht="12.75">
      <c r="A84" t="s">
        <v>84</v>
      </c>
      <c r="B84">
        <f>B24+(4/0.017)*(B10*B51+B25*B50)</f>
        <v>0.1213603868699316</v>
      </c>
      <c r="C84">
        <f>C24+(4/0.017)*(C10*C51+C25*C50)</f>
        <v>-5.983579840367748</v>
      </c>
      <c r="D84">
        <f>D24+(4/0.017)*(D10*D51+D25*D50)</f>
        <v>-4.976616328796029</v>
      </c>
      <c r="E84">
        <f>E24+(4/0.017)*(E10*E51+E25*E50)</f>
        <v>0.4653787285086368</v>
      </c>
      <c r="F84">
        <f>F24+(4/0.017)*(F10*F51+F25*F50)</f>
        <v>2.716238905778205</v>
      </c>
    </row>
    <row r="85" spans="1:6" ht="12.75">
      <c r="A85" t="s">
        <v>85</v>
      </c>
      <c r="B85">
        <f>B25+(5/0.017)*(B11*B51+B26*B50)</f>
        <v>-0.4957356448547077</v>
      </c>
      <c r="C85">
        <f>C25+(5/0.017)*(C11*C51+C26*C50)</f>
        <v>-0.6026456771103588</v>
      </c>
      <c r="D85">
        <f>D25+(5/0.017)*(D11*D51+D26*D50)</f>
        <v>-0.23897135898906702</v>
      </c>
      <c r="E85">
        <f>E25+(5/0.017)*(E11*E51+E26*E50)</f>
        <v>0.3140603291753943</v>
      </c>
      <c r="F85">
        <f>F25+(5/0.017)*(F11*F51+F26*F50)</f>
        <v>0.7434842982214567</v>
      </c>
    </row>
    <row r="86" spans="1:6" ht="12.75">
      <c r="A86" t="s">
        <v>86</v>
      </c>
      <c r="B86">
        <f>B26+(6/0.017)*(B12*B51+B27*B50)</f>
        <v>0.5929434466345245</v>
      </c>
      <c r="C86">
        <f>C26+(6/0.017)*(C12*C51+C27*C50)</f>
        <v>0.11199324251258581</v>
      </c>
      <c r="D86">
        <f>D26+(6/0.017)*(D12*D51+D27*D50)</f>
        <v>0.6209526426935602</v>
      </c>
      <c r="E86">
        <f>E26+(6/0.017)*(E12*E51+E27*E50)</f>
        <v>0.33393060877246517</v>
      </c>
      <c r="F86">
        <f>F26+(6/0.017)*(F12*F51+F27*F50)</f>
        <v>1.2668248918252243</v>
      </c>
    </row>
    <row r="87" spans="1:6" ht="12.75">
      <c r="A87" t="s">
        <v>87</v>
      </c>
      <c r="B87">
        <f>B27+(7/0.017)*(B13*B51+B28*B50)</f>
        <v>0.44493376854110905</v>
      </c>
      <c r="C87">
        <f>C27+(7/0.017)*(C13*C51+C28*C50)</f>
        <v>0.6407139743960202</v>
      </c>
      <c r="D87">
        <f>D27+(7/0.017)*(D13*D51+D28*D50)</f>
        <v>0.6137671982863587</v>
      </c>
      <c r="E87">
        <f>E27+(7/0.017)*(E13*E51+E28*E50)</f>
        <v>0.3481979192687755</v>
      </c>
      <c r="F87">
        <f>F27+(7/0.017)*(F13*F51+F28*F50)</f>
        <v>0.405619339728323</v>
      </c>
    </row>
    <row r="88" spans="1:6" ht="12.75">
      <c r="A88" t="s">
        <v>88</v>
      </c>
      <c r="B88">
        <f>B28+(8/0.017)*(B14*B51+B29*B50)</f>
        <v>0.2078121327470781</v>
      </c>
      <c r="C88">
        <f>C28+(8/0.017)*(C14*C51+C29*C50)</f>
        <v>-0.16086580909929102</v>
      </c>
      <c r="D88">
        <f>D28+(8/0.017)*(D14*D51+D29*D50)</f>
        <v>-0.36076858100576775</v>
      </c>
      <c r="E88">
        <f>E28+(8/0.017)*(E14*E51+E29*E50)</f>
        <v>-0.2864466455813937</v>
      </c>
      <c r="F88">
        <f>F28+(8/0.017)*(F14*F51+F29*F50)</f>
        <v>-0.30094244908331985</v>
      </c>
    </row>
    <row r="89" spans="1:6" ht="12.75">
      <c r="A89" t="s">
        <v>89</v>
      </c>
      <c r="B89">
        <f>B29+(9/0.017)*(B15*B51+B30*B50)</f>
        <v>-0.02330638231544454</v>
      </c>
      <c r="C89">
        <f>C29+(9/0.017)*(C15*C51+C30*C50)</f>
        <v>0.02107767358447124</v>
      </c>
      <c r="D89">
        <f>D29+(9/0.017)*(D15*D51+D30*D50)</f>
        <v>0.047176309689998565</v>
      </c>
      <c r="E89">
        <f>E29+(9/0.017)*(E15*E51+E30*E50)</f>
        <v>0.23043827143994167</v>
      </c>
      <c r="F89">
        <f>F29+(9/0.017)*(F15*F51+F30*F50)</f>
        <v>0.10638516472506909</v>
      </c>
    </row>
    <row r="90" spans="1:6" ht="12.75">
      <c r="A90" t="s">
        <v>90</v>
      </c>
      <c r="B90">
        <f>B30+(10/0.017)*(B16*B51+B31*B50)</f>
        <v>-0.02053394045234352</v>
      </c>
      <c r="C90">
        <f>C30+(10/0.017)*(C16*C51+C31*C50)</f>
        <v>-0.031086613222091265</v>
      </c>
      <c r="D90">
        <f>D30+(10/0.017)*(D16*D51+D31*D50)</f>
        <v>0.09473247453594205</v>
      </c>
      <c r="E90">
        <f>E30+(10/0.017)*(E16*E51+E31*E50)</f>
        <v>0.08960584859222581</v>
      </c>
      <c r="F90">
        <f>F30+(10/0.017)*(F16*F51+F31*F50)</f>
        <v>0.22716016675573364</v>
      </c>
    </row>
    <row r="91" spans="1:6" ht="12.75">
      <c r="A91" t="s">
        <v>91</v>
      </c>
      <c r="B91">
        <f>B31+(11/0.017)*(B17*B51+B32*B50)</f>
        <v>-0.019945876678858925</v>
      </c>
      <c r="C91">
        <f>C31+(11/0.017)*(C17*C51+C32*C50)</f>
        <v>0.028611527175844965</v>
      </c>
      <c r="D91">
        <f>D31+(11/0.017)*(D17*D51+D32*D50)</f>
        <v>0.060532382228617614</v>
      </c>
      <c r="E91">
        <f>E31+(11/0.017)*(E17*E51+E32*E50)</f>
        <v>0.07209889915848781</v>
      </c>
      <c r="F91">
        <f>F31+(11/0.017)*(F17*F51+F32*F50)</f>
        <v>0.07911161093759714</v>
      </c>
    </row>
    <row r="92" spans="1:6" ht="12.75">
      <c r="A92" t="s">
        <v>92</v>
      </c>
      <c r="B92">
        <f>B32+(12/0.017)*(B18*B51+B33*B50)</f>
        <v>0.04600233546474455</v>
      </c>
      <c r="C92">
        <f>C32+(12/0.017)*(C18*C51+C33*C50)</f>
        <v>0.009628576097127523</v>
      </c>
      <c r="D92">
        <f>D32+(12/0.017)*(D18*D51+D33*D50)</f>
        <v>-0.019084106492111855</v>
      </c>
      <c r="E92">
        <f>E32+(12/0.017)*(E18*E51+E33*E50)</f>
        <v>-0.07717534099226726</v>
      </c>
      <c r="F92">
        <f>F32+(12/0.017)*(F18*F51+F33*F50)</f>
        <v>-0.051390819682419105</v>
      </c>
    </row>
    <row r="93" spans="1:6" ht="12.75">
      <c r="A93" t="s">
        <v>93</v>
      </c>
      <c r="B93">
        <f>B33+(13/0.017)*(B19*B51+B34*B50)</f>
        <v>0.11783567871148647</v>
      </c>
      <c r="C93">
        <f>C33+(13/0.017)*(C19*C51+C34*C50)</f>
        <v>0.12221290015903495</v>
      </c>
      <c r="D93">
        <f>D33+(13/0.017)*(D19*D51+D34*D50)</f>
        <v>0.12653697561982222</v>
      </c>
      <c r="E93">
        <f>E33+(13/0.017)*(E19*E51+E34*E50)</f>
        <v>0.11255581862295694</v>
      </c>
      <c r="F93">
        <f>F33+(13/0.017)*(F19*F51+F34*F50)</f>
        <v>0.08995790096897831</v>
      </c>
    </row>
    <row r="94" spans="1:6" ht="12.75">
      <c r="A94" t="s">
        <v>94</v>
      </c>
      <c r="B94">
        <f>B34+(14/0.017)*(B20*B51+B35*B50)</f>
        <v>0.004063860786259909</v>
      </c>
      <c r="C94">
        <f>C34+(14/0.017)*(C20*C51+C35*C50)</f>
        <v>0.000807049925731661</v>
      </c>
      <c r="D94">
        <f>D34+(14/0.017)*(D20*D51+D35*D50)</f>
        <v>0.0010319577063875496</v>
      </c>
      <c r="E94">
        <f>E34+(14/0.017)*(E20*E51+E35*E50)</f>
        <v>-0.00483616365877072</v>
      </c>
      <c r="F94">
        <f>F34+(14/0.017)*(F20*F51+F35*F50)</f>
        <v>-0.025778975386781425</v>
      </c>
    </row>
    <row r="95" spans="1:6" ht="12.75">
      <c r="A95" t="s">
        <v>95</v>
      </c>
      <c r="B95" s="57">
        <f>B35</f>
        <v>-0.002604763</v>
      </c>
      <c r="C95" s="57">
        <f>C35</f>
        <v>0.001332183</v>
      </c>
      <c r="D95" s="57">
        <f>D35</f>
        <v>-0.0005852376</v>
      </c>
      <c r="E95" s="57">
        <f>E35</f>
        <v>-0.002393845</v>
      </c>
      <c r="F95" s="57">
        <f>F35</f>
        <v>0.004310305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4.514120200784293</v>
      </c>
      <c r="C103">
        <f>C63*10000/C62</f>
        <v>5.909208286755298</v>
      </c>
      <c r="D103">
        <f>D63*10000/D62</f>
        <v>2.458035431442268</v>
      </c>
      <c r="E103">
        <f>E63*10000/E62</f>
        <v>1.1175795685122554</v>
      </c>
      <c r="F103">
        <f>F63*10000/F62</f>
        <v>-0.23440660441870076</v>
      </c>
      <c r="G103">
        <f>AVERAGE(C103:E103)</f>
        <v>3.1616077622366068</v>
      </c>
      <c r="H103">
        <f>STDEV(C103:E103)</f>
        <v>2.472081503888455</v>
      </c>
      <c r="I103">
        <f>(B103*B4+C103*C4+D103*D4+E103*E4+F103*F4)/SUM(B4:F4)</f>
        <v>2.9058004791032177</v>
      </c>
      <c r="K103">
        <f>(LN(H103)+LN(H123))/2-LN(K114*K115^3)</f>
        <v>-4.047171191931038</v>
      </c>
    </row>
    <row r="104" spans="1:11" ht="12.75">
      <c r="A104" t="s">
        <v>69</v>
      </c>
      <c r="B104">
        <f>B64*10000/B62</f>
        <v>0.8113980743214941</v>
      </c>
      <c r="C104">
        <f>C64*10000/C62</f>
        <v>0.15798508368018516</v>
      </c>
      <c r="D104">
        <f>D64*10000/D62</f>
        <v>-1.3622397142251574</v>
      </c>
      <c r="E104">
        <f>E64*10000/E62</f>
        <v>-1.4348972503191142</v>
      </c>
      <c r="F104">
        <f>F64*10000/F62</f>
        <v>-0.472422382577328</v>
      </c>
      <c r="G104">
        <f>AVERAGE(C104:E104)</f>
        <v>-0.8797172936213622</v>
      </c>
      <c r="H104">
        <f>STDEV(C104:E104)</f>
        <v>0.8994106110563591</v>
      </c>
      <c r="I104">
        <f>(B104*B4+C104*C4+D104*D4+E104*E4+F104*F4)/SUM(B4:F4)</f>
        <v>-0.5805855832625495</v>
      </c>
      <c r="K104">
        <f>(LN(H104)+LN(H124))/2-LN(K114*K115^4)</f>
        <v>-2.7182583657376034</v>
      </c>
    </row>
    <row r="105" spans="1:11" ht="12.75">
      <c r="A105" t="s">
        <v>70</v>
      </c>
      <c r="B105">
        <f>B65*10000/B62</f>
        <v>-0.14238005587286592</v>
      </c>
      <c r="C105">
        <f>C65*10000/C62</f>
        <v>-1.7699281106080458</v>
      </c>
      <c r="D105">
        <f>D65*10000/D62</f>
        <v>-0.8606163358281865</v>
      </c>
      <c r="E105">
        <f>E65*10000/E62</f>
        <v>-0.550983343957267</v>
      </c>
      <c r="F105">
        <f>F65*10000/F62</f>
        <v>-0.5936939066863073</v>
      </c>
      <c r="G105">
        <f>AVERAGE(C105:E105)</f>
        <v>-1.0605092634645</v>
      </c>
      <c r="H105">
        <f>STDEV(C105:E105)</f>
        <v>0.633580675940793</v>
      </c>
      <c r="I105">
        <f>(B105*B4+C105*C4+D105*D4+E105*E4+F105*F4)/SUM(B4:F4)</f>
        <v>-0.865964644786481</v>
      </c>
      <c r="K105">
        <f>(LN(H105)+LN(H125))/2-LN(K114*K115^5)</f>
        <v>-3.310632434767127</v>
      </c>
    </row>
    <row r="106" spans="1:11" ht="12.75">
      <c r="A106" t="s">
        <v>71</v>
      </c>
      <c r="B106">
        <f>B66*10000/B62</f>
        <v>-2.2446870353040183</v>
      </c>
      <c r="C106">
        <f>C66*10000/C62</f>
        <v>-4.9548336860482785</v>
      </c>
      <c r="D106">
        <f>D66*10000/D62</f>
        <v>-2.6131646799889987</v>
      </c>
      <c r="E106">
        <f>E66*10000/E62</f>
        <v>-4.1269919857458035</v>
      </c>
      <c r="F106">
        <f>F66*10000/F62</f>
        <v>9.667285165237015</v>
      </c>
      <c r="G106">
        <f>AVERAGE(C106:E106)</f>
        <v>-3.8983301172610267</v>
      </c>
      <c r="H106">
        <f>STDEV(C106:E106)</f>
        <v>1.1874628924976467</v>
      </c>
      <c r="I106">
        <f>(B106*B4+C106*C4+D106*D4+E106*E4+F106*F4)/SUM(B4:F4)</f>
        <v>-1.8523301384316946</v>
      </c>
      <c r="K106">
        <f>(LN(H106)+LN(H126))/2-LN(K114*K115^6)</f>
        <v>-2.701611421870252</v>
      </c>
    </row>
    <row r="107" spans="1:11" ht="12.75">
      <c r="A107" t="s">
        <v>72</v>
      </c>
      <c r="B107">
        <f>B67*10000/B62</f>
        <v>-0.11395656294548868</v>
      </c>
      <c r="C107">
        <f>C67*10000/C62</f>
        <v>-0.4891243599681019</v>
      </c>
      <c r="D107">
        <f>D67*10000/D62</f>
        <v>-0.1560010041605746</v>
      </c>
      <c r="E107">
        <f>E67*10000/E62</f>
        <v>-0.3016896726369415</v>
      </c>
      <c r="F107">
        <f>F67*10000/F62</f>
        <v>-0.602334254900065</v>
      </c>
      <c r="G107">
        <f>AVERAGE(C107:E107)</f>
        <v>-0.31560501225520604</v>
      </c>
      <c r="H107">
        <f>STDEV(C107:E107)</f>
        <v>0.16699706600307623</v>
      </c>
      <c r="I107">
        <f>(B107*B4+C107*C4+D107*D4+E107*E4+F107*F4)/SUM(B4:F4)</f>
        <v>-0.32476024472467335</v>
      </c>
      <c r="K107">
        <f>(LN(H107)+LN(H127))/2-LN(K114*K115^7)</f>
        <v>-3.319288264199412</v>
      </c>
    </row>
    <row r="108" spans="1:9" ht="12.75">
      <c r="A108" t="s">
        <v>73</v>
      </c>
      <c r="B108">
        <f>B68*10000/B62</f>
        <v>0.19880778710817898</v>
      </c>
      <c r="C108">
        <f>C68*10000/C62</f>
        <v>0.13078144975783607</v>
      </c>
      <c r="D108">
        <f>D68*10000/D62</f>
        <v>-0.09515174004221952</v>
      </c>
      <c r="E108">
        <f>E68*10000/E62</f>
        <v>-0.2538174212077519</v>
      </c>
      <c r="F108">
        <f>F68*10000/F62</f>
        <v>-0.20800170568565374</v>
      </c>
      <c r="G108">
        <f>AVERAGE(C108:E108)</f>
        <v>-0.07272923716404513</v>
      </c>
      <c r="H108">
        <f>STDEV(C108:E108)</f>
        <v>0.19327738968511696</v>
      </c>
      <c r="I108">
        <f>(B108*B4+C108*C4+D108*D4+E108*E4+F108*F4)/SUM(B4:F4)</f>
        <v>-0.051424751502201195</v>
      </c>
    </row>
    <row r="109" spans="1:9" ht="12.75">
      <c r="A109" t="s">
        <v>74</v>
      </c>
      <c r="B109">
        <f>B69*10000/B62</f>
        <v>0.17144102500892425</v>
      </c>
      <c r="C109">
        <f>C69*10000/C62</f>
        <v>0.06910265445461734</v>
      </c>
      <c r="D109">
        <f>D69*10000/D62</f>
        <v>-0.05699320300707838</v>
      </c>
      <c r="E109">
        <f>E69*10000/E62</f>
        <v>-0.13734924420548697</v>
      </c>
      <c r="F109">
        <f>F69*10000/F62</f>
        <v>0.06442179628656083</v>
      </c>
      <c r="G109">
        <f>AVERAGE(C109:E109)</f>
        <v>-0.04174659758598267</v>
      </c>
      <c r="H109">
        <f>STDEV(C109:E109)</f>
        <v>0.10406700172360321</v>
      </c>
      <c r="I109">
        <f>(B109*B4+C109*C4+D109*D4+E109*E4+F109*F4)/SUM(B4:F4)</f>
        <v>0.003256302037970274</v>
      </c>
    </row>
    <row r="110" spans="1:11" ht="12.75">
      <c r="A110" t="s">
        <v>75</v>
      </c>
      <c r="B110">
        <f>B70*10000/B62</f>
        <v>0.13374959669306055</v>
      </c>
      <c r="C110">
        <f>C70*10000/C62</f>
        <v>0.37998937283080236</v>
      </c>
      <c r="D110">
        <f>D70*10000/D62</f>
        <v>0.3461536032302293</v>
      </c>
      <c r="E110">
        <f>E70*10000/E62</f>
        <v>0.3485983382550445</v>
      </c>
      <c r="F110">
        <f>F70*10000/F62</f>
        <v>-0.15988883042969254</v>
      </c>
      <c r="G110">
        <f>AVERAGE(C110:E110)</f>
        <v>0.3582471047720254</v>
      </c>
      <c r="H110">
        <f>STDEV(C110:E110)</f>
        <v>0.01886899169511026</v>
      </c>
      <c r="I110">
        <f>(B110*B4+C110*C4+D110*D4+E110*E4+F110*F4)/SUM(B4:F4)</f>
        <v>0.2567765728795693</v>
      </c>
      <c r="K110">
        <f>EXP(AVERAGE(K103:K107))</f>
        <v>0.03997934490143486</v>
      </c>
    </row>
    <row r="111" spans="1:9" ht="12.75">
      <c r="A111" t="s">
        <v>76</v>
      </c>
      <c r="B111">
        <f>B71*10000/B62</f>
        <v>-0.08779640939334953</v>
      </c>
      <c r="C111">
        <f>C71*10000/C62</f>
        <v>-0.15949081327331702</v>
      </c>
      <c r="D111">
        <f>D71*10000/D62</f>
        <v>-0.045760838572680526</v>
      </c>
      <c r="E111">
        <f>E71*10000/E62</f>
        <v>0.04981325310021484</v>
      </c>
      <c r="F111">
        <f>F71*10000/F62</f>
        <v>-0.0504930211976868</v>
      </c>
      <c r="G111">
        <f>AVERAGE(C111:E111)</f>
        <v>-0.05181279958192756</v>
      </c>
      <c r="H111">
        <f>STDEV(C111:E111)</f>
        <v>0.10478319390134586</v>
      </c>
      <c r="I111">
        <f>(B111*B4+C111*C4+D111*D4+E111*E4+F111*F4)/SUM(B4:F4)</f>
        <v>-0.056884909414403245</v>
      </c>
    </row>
    <row r="112" spans="1:9" ht="12.75">
      <c r="A112" t="s">
        <v>77</v>
      </c>
      <c r="B112">
        <f>B72*10000/B62</f>
        <v>-0.024778063522866038</v>
      </c>
      <c r="C112">
        <f>C72*10000/C62</f>
        <v>-0.03012995179434869</v>
      </c>
      <c r="D112">
        <f>D72*10000/D62</f>
        <v>-0.030303061630076372</v>
      </c>
      <c r="E112">
        <f>E72*10000/E62</f>
        <v>0.0014534916382694786</v>
      </c>
      <c r="F112">
        <f>F72*10000/F62</f>
        <v>-0.02032641280848468</v>
      </c>
      <c r="G112">
        <f>AVERAGE(C112:E112)</f>
        <v>-0.019659840595385194</v>
      </c>
      <c r="H112">
        <f>STDEV(C112:E112)</f>
        <v>0.018284886935945693</v>
      </c>
      <c r="I112">
        <f>(B112*B4+C112*C4+D112*D4+E112*E4+F112*F4)/SUM(B4:F4)</f>
        <v>-0.020492231163101567</v>
      </c>
    </row>
    <row r="113" spans="1:9" ht="12.75">
      <c r="A113" t="s">
        <v>78</v>
      </c>
      <c r="B113">
        <f>B73*10000/B62</f>
        <v>0.034649952420642505</v>
      </c>
      <c r="C113">
        <f>C73*10000/C62</f>
        <v>0.04823080526284441</v>
      </c>
      <c r="D113">
        <f>D73*10000/D62</f>
        <v>0.029325762340526983</v>
      </c>
      <c r="E113">
        <f>E73*10000/E62</f>
        <v>0.022090919070152714</v>
      </c>
      <c r="F113">
        <f>F73*10000/F62</f>
        <v>0.014326867639121615</v>
      </c>
      <c r="G113">
        <f>AVERAGE(C113:E113)</f>
        <v>0.0332158288911747</v>
      </c>
      <c r="H113">
        <f>STDEV(C113:E113)</f>
        <v>0.013497143248408897</v>
      </c>
      <c r="I113">
        <f>(B113*B4+C113*C4+D113*D4+E113*E4+F113*F4)/SUM(B4:F4)</f>
        <v>0.03091306315050905</v>
      </c>
    </row>
    <row r="114" spans="1:11" ht="12.75">
      <c r="A114" t="s">
        <v>79</v>
      </c>
      <c r="B114">
        <f>B74*10000/B62</f>
        <v>-0.26942770595673865</v>
      </c>
      <c r="C114">
        <f>C74*10000/C62</f>
        <v>-0.26548123561215486</v>
      </c>
      <c r="D114">
        <f>D74*10000/D62</f>
        <v>-0.2605235712128015</v>
      </c>
      <c r="E114">
        <f>E74*10000/E62</f>
        <v>-0.24042653960007979</v>
      </c>
      <c r="F114">
        <f>F74*10000/F62</f>
        <v>-0.18346118131959147</v>
      </c>
      <c r="G114">
        <f>AVERAGE(C114:E114)</f>
        <v>-0.255477115475012</v>
      </c>
      <c r="H114">
        <f>STDEV(C114:E114)</f>
        <v>0.013267798788777825</v>
      </c>
      <c r="I114">
        <f>(B114*B4+C114*C4+D114*D4+E114*E4+F114*F4)/SUM(B4:F4)</f>
        <v>-0.24790109999887885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-0.004737483770501257</v>
      </c>
      <c r="C115">
        <f>C75*10000/C62</f>
        <v>-0.003362037096179168</v>
      </c>
      <c r="D115">
        <f>D75*10000/D62</f>
        <v>-0.003169238251956726</v>
      </c>
      <c r="E115">
        <f>E75*10000/E62</f>
        <v>0.0019482980310178075</v>
      </c>
      <c r="F115">
        <f>F75*10000/F62</f>
        <v>-0.009199210340701118</v>
      </c>
      <c r="G115">
        <f>AVERAGE(C115:E115)</f>
        <v>-0.0015276591057060288</v>
      </c>
      <c r="H115">
        <f>STDEV(C115:E115)</f>
        <v>0.0030118103128914686</v>
      </c>
      <c r="I115">
        <f>(B115*B4+C115*C4+D115*D4+E115*E4+F115*F4)/SUM(B4:F4)</f>
        <v>-0.0030144170153319867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-11.915241161401854</v>
      </c>
      <c r="C122">
        <f>C82*10000/C62</f>
        <v>-8.491220654907972</v>
      </c>
      <c r="D122">
        <f>D82*10000/D62</f>
        <v>32.234790562866195</v>
      </c>
      <c r="E122">
        <f>E82*10000/E62</f>
        <v>20.73698528578095</v>
      </c>
      <c r="F122">
        <f>F82*10000/F62</f>
        <v>-64.58110659628716</v>
      </c>
      <c r="G122">
        <f>AVERAGE(C122:E122)</f>
        <v>14.826851731246393</v>
      </c>
      <c r="H122">
        <f>STDEV(C122:E122)</f>
        <v>20.996410559947932</v>
      </c>
      <c r="I122">
        <f>(B122*B4+C122*C4+D122*D4+E122*E4+F122*F4)/SUM(B4:F4)</f>
        <v>0.3701135084215675</v>
      </c>
    </row>
    <row r="123" spans="1:9" ht="12.75">
      <c r="A123" t="s">
        <v>83</v>
      </c>
      <c r="B123">
        <f>B83*10000/B62</f>
        <v>-0.33991289970844657</v>
      </c>
      <c r="C123">
        <f>C83*10000/C62</f>
        <v>-0.04921669385644016</v>
      </c>
      <c r="D123">
        <f>D83*10000/D62</f>
        <v>0.1817139172823587</v>
      </c>
      <c r="E123">
        <f>E83*10000/E62</f>
        <v>0.5245924487190659</v>
      </c>
      <c r="F123">
        <f>F83*10000/F62</f>
        <v>7.497899456765295</v>
      </c>
      <c r="G123">
        <f>AVERAGE(C123:E123)</f>
        <v>0.2190298907149948</v>
      </c>
      <c r="H123">
        <f>STDEV(C123:E123)</f>
        <v>0.2887188847836737</v>
      </c>
      <c r="I123">
        <f>(B123*B4+C123*C4+D123*D4+E123*E4+F123*F4)/SUM(B4:F4)</f>
        <v>1.1080440825579942</v>
      </c>
    </row>
    <row r="124" spans="1:9" ht="12.75">
      <c r="A124" t="s">
        <v>84</v>
      </c>
      <c r="B124">
        <f>B84*10000/B62</f>
        <v>0.12135945878393228</v>
      </c>
      <c r="C124">
        <f>C84*10000/C62</f>
        <v>-5.983644083171359</v>
      </c>
      <c r="D124">
        <f>D84*10000/D62</f>
        <v>-4.976618294729245</v>
      </c>
      <c r="E124">
        <f>E84*10000/E62</f>
        <v>0.46537945251152824</v>
      </c>
      <c r="F124">
        <f>F84*10000/F62</f>
        <v>2.7162635139018683</v>
      </c>
      <c r="G124">
        <f>AVERAGE(C124:E124)</f>
        <v>-3.498294308463025</v>
      </c>
      <c r="H124">
        <f>STDEV(C124:E124)</f>
        <v>3.4693742227130078</v>
      </c>
      <c r="I124">
        <f>(B124*B4+C124*C4+D124*D4+E124*E4+F124*F4)/SUM(B4:F4)</f>
        <v>-2.1481819699892513</v>
      </c>
    </row>
    <row r="125" spans="1:9" ht="12.75">
      <c r="A125" t="s">
        <v>85</v>
      </c>
      <c r="B125">
        <f>B85*10000/B62</f>
        <v>-0.49573185378809015</v>
      </c>
      <c r="C125">
        <f>C85*10000/C62</f>
        <v>-0.6026521474256074</v>
      </c>
      <c r="D125">
        <f>D85*10000/D62</f>
        <v>-0.23897145339090578</v>
      </c>
      <c r="E125">
        <f>E85*10000/E62</f>
        <v>0.31406081776795874</v>
      </c>
      <c r="F125">
        <f>F85*10000/F62</f>
        <v>0.743491033915255</v>
      </c>
      <c r="G125">
        <f>AVERAGE(C125:E125)</f>
        <v>-0.17585426101618476</v>
      </c>
      <c r="H125">
        <f>STDEV(C125:E125)</f>
        <v>0.46160426787286724</v>
      </c>
      <c r="I125">
        <f>(B125*B4+C125*C4+D125*D4+E125*E4+F125*F4)/SUM(B4:F4)</f>
        <v>-0.09976134926836114</v>
      </c>
    </row>
    <row r="126" spans="1:9" ht="12.75">
      <c r="A126" t="s">
        <v>86</v>
      </c>
      <c r="B126">
        <f>B86*10000/B62</f>
        <v>0.5929389121853075</v>
      </c>
      <c r="C126">
        <f>C86*10000/C62</f>
        <v>0.11199444492988056</v>
      </c>
      <c r="D126">
        <f>D86*10000/D62</f>
        <v>0.6209528879910364</v>
      </c>
      <c r="E126">
        <f>E86*10000/E62</f>
        <v>0.33393112827778737</v>
      </c>
      <c r="F126">
        <f>F86*10000/F62</f>
        <v>1.2668363687919708</v>
      </c>
      <c r="G126">
        <f>AVERAGE(C126:E126)</f>
        <v>0.35562615373290146</v>
      </c>
      <c r="H126">
        <f>STDEV(C126:E126)</f>
        <v>0.25517186323717694</v>
      </c>
      <c r="I126">
        <f>(B126*B4+C126*C4+D126*D4+E126*E4+F126*F4)/SUM(B4:F4)</f>
        <v>0.5112102454067888</v>
      </c>
    </row>
    <row r="127" spans="1:9" ht="12.75">
      <c r="A127" t="s">
        <v>87</v>
      </c>
      <c r="B127">
        <f>B87*10000/B62</f>
        <v>0.4449303659744902</v>
      </c>
      <c r="C127">
        <f>C87*10000/C62</f>
        <v>0.6407208534321701</v>
      </c>
      <c r="D127">
        <f>D87*10000/D62</f>
        <v>0.6137674407453392</v>
      </c>
      <c r="E127">
        <f>E87*10000/E62</f>
        <v>0.34819846097015744</v>
      </c>
      <c r="F127">
        <f>F87*10000/F62</f>
        <v>0.40562301449008675</v>
      </c>
      <c r="G127">
        <f>AVERAGE(C127:E127)</f>
        <v>0.5342289183825556</v>
      </c>
      <c r="H127">
        <f>STDEV(C127:E127)</f>
        <v>0.16166978668776136</v>
      </c>
      <c r="I127">
        <f>(B127*B4+C127*C4+D127*D4+E127*E4+F127*F4)/SUM(B4:F4)</f>
        <v>0.5042309731086101</v>
      </c>
    </row>
    <row r="128" spans="1:9" ht="12.75">
      <c r="A128" t="s">
        <v>88</v>
      </c>
      <c r="B128">
        <f>B88*10000/B62</f>
        <v>0.20781054353386064</v>
      </c>
      <c r="C128">
        <f>C88*10000/C62</f>
        <v>-0.16086753623770272</v>
      </c>
      <c r="D128">
        <f>D88*10000/D62</f>
        <v>-0.360768723521664</v>
      </c>
      <c r="E128">
        <f>E88*10000/E62</f>
        <v>-0.2864470912145672</v>
      </c>
      <c r="F128">
        <f>F88*10000/F62</f>
        <v>-0.3009451755110235</v>
      </c>
      <c r="G128">
        <f>AVERAGE(C128:E128)</f>
        <v>-0.26936111699131127</v>
      </c>
      <c r="H128">
        <f>STDEV(C128:E128)</f>
        <v>0.10103993792433116</v>
      </c>
      <c r="I128">
        <f>(B128*B4+C128*C4+D128*D4+E128*E4+F128*F4)/SUM(B4:F4)</f>
        <v>-0.20456379592403828</v>
      </c>
    </row>
    <row r="129" spans="1:9" ht="12.75">
      <c r="A129" t="s">
        <v>89</v>
      </c>
      <c r="B129">
        <f>B89*10000/B62</f>
        <v>-0.02330620408325791</v>
      </c>
      <c r="C129">
        <f>C89*10000/C62</f>
        <v>0.021077899885261202</v>
      </c>
      <c r="D129">
        <f>D89*10000/D62</f>
        <v>0.047176328326250204</v>
      </c>
      <c r="E129">
        <f>E89*10000/E62</f>
        <v>0.23043862993929842</v>
      </c>
      <c r="F129">
        <f>F89*10000/F62</f>
        <v>0.10638612853546292</v>
      </c>
      <c r="G129">
        <f>AVERAGE(C129:E129)</f>
        <v>0.09956428605026994</v>
      </c>
      <c r="H129">
        <f>STDEV(C129:E129)</f>
        <v>0.11408923002658981</v>
      </c>
      <c r="I129">
        <f>(B129*B4+C129*C4+D129*D4+E129*E4+F129*F4)/SUM(B4:F4)</f>
        <v>0.08268678706934335</v>
      </c>
    </row>
    <row r="130" spans="1:9" ht="12.75">
      <c r="A130" t="s">
        <v>90</v>
      </c>
      <c r="B130">
        <f>B90*10000/B62</f>
        <v>-0.020533783422004903</v>
      </c>
      <c r="C130">
        <f>C90*10000/C62</f>
        <v>-0.031086946984026666</v>
      </c>
      <c r="D130">
        <f>D90*10000/D62</f>
        <v>0.09473251195850106</v>
      </c>
      <c r="E130">
        <f>E90*10000/E62</f>
        <v>0.08960598799458672</v>
      </c>
      <c r="F130">
        <f>F90*10000/F62</f>
        <v>0.2271622247431452</v>
      </c>
      <c r="G130">
        <f>AVERAGE(C130:E130)</f>
        <v>0.05108385098968704</v>
      </c>
      <c r="H130">
        <f>STDEV(C130:E130)</f>
        <v>0.07120814800088401</v>
      </c>
      <c r="I130">
        <f>(B130*B4+C130*C4+D130*D4+E130*E4+F130*F4)/SUM(B4:F4)</f>
        <v>0.06415788430962904</v>
      </c>
    </row>
    <row r="131" spans="1:9" ht="12.75">
      <c r="A131" t="s">
        <v>91</v>
      </c>
      <c r="B131">
        <f>B91*10000/B62</f>
        <v>-0.019945724145652932</v>
      </c>
      <c r="C131">
        <f>C91*10000/C62</f>
        <v>0.028611834363978225</v>
      </c>
      <c r="D131">
        <f>D91*10000/D62</f>
        <v>0.06053240614097351</v>
      </c>
      <c r="E131">
        <f>E91*10000/E62</f>
        <v>0.07209901132479078</v>
      </c>
      <c r="F131">
        <f>F91*10000/F62</f>
        <v>0.07911232765964284</v>
      </c>
      <c r="G131">
        <f>AVERAGE(C131:E131)</f>
        <v>0.05374775060991418</v>
      </c>
      <c r="H131">
        <f>STDEV(C131:E131)</f>
        <v>0.02252348336762335</v>
      </c>
      <c r="I131">
        <f>(B131*B4+C131*C4+D131*D4+E131*E4+F131*F4)/SUM(B4:F4)</f>
        <v>0.04646714980302127</v>
      </c>
    </row>
    <row r="132" spans="1:9" ht="12.75">
      <c r="A132" t="s">
        <v>92</v>
      </c>
      <c r="B132">
        <f>B92*10000/B62</f>
        <v>0.04600198366854002</v>
      </c>
      <c r="C132">
        <f>C92*10000/C62</f>
        <v>0.009628679474493543</v>
      </c>
      <c r="D132">
        <f>D92*10000/D62</f>
        <v>-0.01908411403098493</v>
      </c>
      <c r="E132">
        <f>E92*10000/E62</f>
        <v>-0.07717546105613482</v>
      </c>
      <c r="F132">
        <f>F92*10000/F62</f>
        <v>-0.051391285264310006</v>
      </c>
      <c r="G132">
        <f>AVERAGE(C132:E132)</f>
        <v>-0.028876965204208738</v>
      </c>
      <c r="H132">
        <f>STDEV(C132:E132)</f>
        <v>0.04422289739366873</v>
      </c>
      <c r="I132">
        <f>(B132*B4+C132*C4+D132*D4+E132*E4+F132*F4)/SUM(B4:F4)</f>
        <v>-0.0210403738117508</v>
      </c>
    </row>
    <row r="133" spans="1:9" ht="12.75">
      <c r="A133" t="s">
        <v>93</v>
      </c>
      <c r="B133">
        <f>B93*10000/B62</f>
        <v>0.11783477758018279</v>
      </c>
      <c r="C133">
        <f>C93*10000/C62</f>
        <v>0.12221421229985252</v>
      </c>
      <c r="D133">
        <f>D93*10000/D62</f>
        <v>0.12653702560624408</v>
      </c>
      <c r="E133">
        <f>E93*10000/E62</f>
        <v>0.11255599372923734</v>
      </c>
      <c r="F133">
        <f>F93*10000/F62</f>
        <v>0.08995871595441528</v>
      </c>
      <c r="G133">
        <f>AVERAGE(C133:E133)</f>
        <v>0.12043574387844465</v>
      </c>
      <c r="H133">
        <f>STDEV(C133:E133)</f>
        <v>0.00715817892560153</v>
      </c>
      <c r="I133">
        <f>(B133*B4+C133*C4+D133*D4+E133*E4+F133*F4)/SUM(B4:F4)</f>
        <v>0.11599928495107703</v>
      </c>
    </row>
    <row r="134" spans="1:9" ht="12.75">
      <c r="A134" t="s">
        <v>94</v>
      </c>
      <c r="B134">
        <f>B94*10000/B62</f>
        <v>0.004063829708472534</v>
      </c>
      <c r="C134">
        <f>C94*10000/C62</f>
        <v>0.000807058590636495</v>
      </c>
      <c r="D134">
        <f>D94*10000/D62</f>
        <v>0.0010319581140460464</v>
      </c>
      <c r="E134">
        <f>E94*10000/E62</f>
        <v>-0.004836171182527734</v>
      </c>
      <c r="F134">
        <f>F94*10000/F62</f>
        <v>-0.025779208934799926</v>
      </c>
      <c r="G134">
        <f>AVERAGE(C134:E134)</f>
        <v>-0.0009990514926150641</v>
      </c>
      <c r="H134">
        <f>STDEV(C134:E134)</f>
        <v>0.0033249452002918917</v>
      </c>
      <c r="I134">
        <f>(B134*B4+C134*C4+D134*D4+E134*E4+F134*F4)/SUM(B4:F4)</f>
        <v>-0.0035687062458109485</v>
      </c>
    </row>
    <row r="135" spans="1:9" ht="12.75">
      <c r="A135" t="s">
        <v>95</v>
      </c>
      <c r="B135">
        <f>B95*10000/B62</f>
        <v>-0.0026047430804518323</v>
      </c>
      <c r="C135">
        <f>C95*10000/C62</f>
        <v>0.0013321973030047442</v>
      </c>
      <c r="D135">
        <f>D95*10000/D62</f>
        <v>-0.0005852378311888161</v>
      </c>
      <c r="E135">
        <f>E95*10000/E62</f>
        <v>-0.0023938487241725835</v>
      </c>
      <c r="F135">
        <f>F95*10000/F62</f>
        <v>0.004310344049775129</v>
      </c>
      <c r="G135">
        <f>AVERAGE(C135:E135)</f>
        <v>-0.0005489630841188851</v>
      </c>
      <c r="H135">
        <f>STDEV(C135:E135)</f>
        <v>0.0018632878580931147</v>
      </c>
      <c r="I135">
        <f>(B135*B4+C135*C4+D135*D4+E135*E4+F135*F4)/SUM(B4:F4)</f>
        <v>-0.00019769008866853542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2005-07-07T07:59:24Z</cp:lastPrinted>
  <dcterms:created xsi:type="dcterms:W3CDTF">2005-07-07T07:59:24Z</dcterms:created>
  <dcterms:modified xsi:type="dcterms:W3CDTF">2005-07-07T10:39:16Z</dcterms:modified>
  <cp:category/>
  <cp:version/>
  <cp:contentType/>
  <cp:contentStatus/>
</cp:coreProperties>
</file>