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<sst xmlns="http://schemas.openxmlformats.org/spreadsheetml/2006/main" count="712" uniqueCount="167">
  <si>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</si>
  <si>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</si>
  <si>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</si>
  <si>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</si>
  <si>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</si>
  <si>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</si>
  <si>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</si>
  <si>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</si>
  <si>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</si>
  <si>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</si>
  <si>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</si>
  <si>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</si>
  <si>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</si>
  <si>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</si>
  <si>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</si>
  <si>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</si>
  <si>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</si>
  <si>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</si>
  <si>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</si>
  <si>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</si>
  <si>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</si>
  <si>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</si>
  <si>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</si>
  <si>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</si>
  <si>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</si>
  <si>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</si>
  <si>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</si>
  <si>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</si>
  <si>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</si>
  <si>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</si>
  <si>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</si>
  <si>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</si>
  <si>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</si>
  <si>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</si>
  <si>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</si>
  <si>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</si>
  <si>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</si>
  <si>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</si>
  <si>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</si>
  <si>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</si>
  <si>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</si>
  <si>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</si>
  <si>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</si>
  <si>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</si>
  <si>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</si>
  <si>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</si>
  <si>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</si>
  <si>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</si>
  <si>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</si>
  <si>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</si>
  <si>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</si>
  <si>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</si>
  <si>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</si>
  <si>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</si>
  <si>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</si>
  <si>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</si>
  <si>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</si>
  <si>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</si>
  <si>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</si>
  <si>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</si>
  <si>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</si>
  <si>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</si>
  <si>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</si>
  <si>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</si>
  <si>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</si>
  <si>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</si>
  <si>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</si>
  <si>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</si>
  <si>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</si>
  <si>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</si>
  <si>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</si>
  <si>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</si>
  <si>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</si>
  <si>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</si>
  <si>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</si>
  <si>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</si>
  <si>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</si>
  <si>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</si>
  <si>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</si>
  <si>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</si>
  <si>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</si>
  <si>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</si>
  <si>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</si>
  <si>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</si>
  <si>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</si>
  <si>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</si>
  <si>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</si>
  <si>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</si>
  <si>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</si>
  <si>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</si>
  <si>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</si>
  <si>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</si>
  <si>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</si>
  <si>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</si>
  <si>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</si>
  <si>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</si>
  <si>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</si>
  <si>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</si>
  <si>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</si>
  <si>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</si>
  <si>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</si>
  <si>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</si>
  <si>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</si>
  <si>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</si>
  <si>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</si>
  <si>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</si>
  <si>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</si>
  <si>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</si>
  <si>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</si>
  <si>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</si>
  <si>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</si>
  <si>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</si>
  <si>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</si>
  <si>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</si>
  <si>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</si>
  <si>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</si>
  <si>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</si>
  <si>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</si>
  <si>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</si>
  <si>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</si>
  <si>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</si>
  <si>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</si>
  <si>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</si>
  <si>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</si>
  <si>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</si>
  <si>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</si>
  <si>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</si>
  <si>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</si>
  <si>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</si>
  <si>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</si>
  <si>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</si>
  <si>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</si>
  <si>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</si>
  <si>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</si>
  <si>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</si>
  <si>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</si>
  <si>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</si>
  <si>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</si>
  <si>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</si>
  <si>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</si>
  <si>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</si>
  <si>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</si>
  <si>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</si>
  <si>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</si>
  <si>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</si>
  <si>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</si>
  <si>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</si>
  <si>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</si>
  <si>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</si>
  <si>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</si>
  <si>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</si>
  <si>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</si>
  <si>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</si>
  <si>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</si>
  <si>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</si>
  <si>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</si>
  <si>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</si>
  <si>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</si>
  <si>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</si>
  <si>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</si>
  <si>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</si>
  <si>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</si>
  <si>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</si>
  <si>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3</t>
  </si>
  <si>
    <t>AP 616</t>
  </si>
  <si>
    <t>E-Mail vom 20.06.2005 Oberli</t>
  </si>
  <si>
    <t>4E14455D-5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</si>
</sst>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67.15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87.38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25.13553753911208</v>
      </c>
      <c r="C41" s="2">
        <f aca="true" t="shared" si="0" ref="C41:C55">($B$41*H41+$B$42*J41+$B$43*L41+$B$44*N41+$B$45*P41+$B$46*R41+$B$47*T41+$B$48*V41)/100</f>
        <v>-8.803811780890404E-08</v>
      </c>
      <c r="D41" s="2">
        <f aca="true" t="shared" si="1" ref="D41:D55">($B$41*I41+$B$42*K41+$B$43*M41+$B$44*O41+$B$45*Q41+$B$46*S41+$B$47*U41+$B$48*W41)/100</f>
        <v>-9.416388105089278E-08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-31.04100904946847</v>
      </c>
      <c r="C42" s="2">
        <f t="shared" si="0"/>
        <v>8.038483987922249E-11</v>
      </c>
      <c r="D42" s="2">
        <f t="shared" si="1"/>
        <v>2.996161149378011E-08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-4.396236053661994</v>
      </c>
      <c r="C43" s="2">
        <f t="shared" si="0"/>
        <v>1.0546080233137296</v>
      </c>
      <c r="D43" s="2">
        <f t="shared" si="1"/>
        <v>-1.139968785442119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-3.5065143229153506</v>
      </c>
      <c r="C44" s="2">
        <f t="shared" si="0"/>
        <v>-0.005882427998817458</v>
      </c>
      <c r="D44" s="2">
        <f t="shared" si="1"/>
        <v>-1.0811249299992625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25.13553753911208</v>
      </c>
      <c r="C45" s="2">
        <f t="shared" si="0"/>
        <v>-0.2527155972657428</v>
      </c>
      <c r="D45" s="2">
        <f t="shared" si="1"/>
        <v>-0.2670162537388819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-31.04100904946847</v>
      </c>
      <c r="C46" s="2">
        <f t="shared" si="0"/>
        <v>0.0005590178668638071</v>
      </c>
      <c r="D46" s="2">
        <f t="shared" si="1"/>
        <v>0.05395575290651147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-4.396236053661994</v>
      </c>
      <c r="C47" s="2">
        <f t="shared" si="0"/>
        <v>0.04185887916847339</v>
      </c>
      <c r="D47" s="2">
        <f t="shared" si="1"/>
        <v>-0.046238069230741835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-3.5065143229153506</v>
      </c>
      <c r="C48" s="2">
        <f t="shared" si="0"/>
        <v>-0.0006731559355945798</v>
      </c>
      <c r="D48" s="2">
        <f t="shared" si="1"/>
        <v>-0.031007355945517578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-0.005361479321006676</v>
      </c>
      <c r="D49" s="2">
        <f t="shared" si="1"/>
        <v>-0.005375012191569825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4.492527145277063E-05</v>
      </c>
      <c r="D50" s="2">
        <f t="shared" si="1"/>
        <v>0.0008292192561587348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0.0005069210408531728</v>
      </c>
      <c r="D51" s="2">
        <f t="shared" si="1"/>
        <v>-0.0006423869491804022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-4.7948837464047277E-05</v>
      </c>
      <c r="D52" s="2">
        <f t="shared" si="1"/>
        <v>-0.00045381693140611847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-0.00012617945391592923</v>
      </c>
      <c r="D53" s="2">
        <f t="shared" si="1"/>
        <v>-0.00010788424896929822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3.550985429931401E-06</v>
      </c>
      <c r="D54" s="2">
        <f t="shared" si="1"/>
        <v>3.059508530404046E-05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3.024684448587606E-05</v>
      </c>
      <c r="D55" s="2">
        <f t="shared" si="1"/>
        <v>-4.1092947152424835E-05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G10" sqref="G10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2055</v>
      </c>
      <c r="B3" s="31">
        <v>154.63</v>
      </c>
      <c r="C3" s="31">
        <v>135.76333333333335</v>
      </c>
      <c r="D3" s="31">
        <v>9.337399725271238</v>
      </c>
      <c r="E3" s="31">
        <v>9.764254430049684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1536</v>
      </c>
      <c r="B4" s="36">
        <v>87.38666666666666</v>
      </c>
      <c r="C4" s="36">
        <v>67.15333333333332</v>
      </c>
      <c r="D4" s="36">
        <v>9.334400871600236</v>
      </c>
      <c r="E4" s="36">
        <v>10.023917303919442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2056</v>
      </c>
      <c r="B5" s="41">
        <v>133.76333333333335</v>
      </c>
      <c r="C5" s="41">
        <v>141.29666666666665</v>
      </c>
      <c r="D5" s="41">
        <v>8.759803741557777</v>
      </c>
      <c r="E5" s="41">
        <v>9.142061483166062</v>
      </c>
      <c r="F5" s="37" t="s">
        <v>71</v>
      </c>
      <c r="I5" s="42">
        <v>4558</v>
      </c>
    </row>
    <row r="6" spans="1:6" s="33" customFormat="1" ht="13.5" thickBot="1">
      <c r="A6" s="43">
        <v>2054</v>
      </c>
      <c r="B6" s="44">
        <v>147.63666666666668</v>
      </c>
      <c r="C6" s="44">
        <v>141.72</v>
      </c>
      <c r="D6" s="44">
        <v>9.440593208640372</v>
      </c>
      <c r="E6" s="44">
        <v>10.040369750708058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4" ht="24" customHeight="1">
      <c r="A9" s="123" t="s">
        <v>115</v>
      </c>
      <c r="B9" s="124"/>
      <c r="C9" s="47" t="s">
        <v>160</v>
      </c>
      <c r="D9" s="122" t="s">
        <v>165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166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5" t="s">
        <v>164</v>
      </c>
      <c r="B13" s="125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4615</v>
      </c>
      <c r="K15" s="42">
        <v>4389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25.13553753911208</v>
      </c>
      <c r="C19" s="62">
        <v>45.022204205778735</v>
      </c>
      <c r="D19" s="63">
        <v>17.68350366330185</v>
      </c>
      <c r="K19" s="64" t="s">
        <v>93</v>
      </c>
    </row>
    <row r="20" spans="1:11" ht="12.75">
      <c r="A20" s="61" t="s">
        <v>57</v>
      </c>
      <c r="B20" s="62">
        <v>-31.04100904946847</v>
      </c>
      <c r="C20" s="62">
        <v>35.22232428386488</v>
      </c>
      <c r="D20" s="63">
        <v>12.957488436660405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-4.396236053661994</v>
      </c>
      <c r="C21" s="62">
        <v>75.74043061300469</v>
      </c>
      <c r="D21" s="63">
        <v>30.01114324323601</v>
      </c>
      <c r="F21" s="39" t="s">
        <v>96</v>
      </c>
    </row>
    <row r="22" spans="1:11" ht="16.5" thickBot="1">
      <c r="A22" s="67" t="s">
        <v>59</v>
      </c>
      <c r="B22" s="68">
        <v>-3.5065143229153506</v>
      </c>
      <c r="C22" s="68">
        <v>83.62348567708464</v>
      </c>
      <c r="D22" s="69">
        <v>32.76289323450385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10.153915134944809</v>
      </c>
      <c r="I23" s="42">
        <v>4634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1.0546080233137296</v>
      </c>
      <c r="C27" s="78">
        <v>-0.005882427998817458</v>
      </c>
      <c r="D27" s="78">
        <v>-0.2527155972657428</v>
      </c>
      <c r="E27" s="78">
        <v>0.0005590178668638071</v>
      </c>
      <c r="F27" s="78">
        <v>0.04185887916847339</v>
      </c>
      <c r="G27" s="78">
        <v>-0.0006731559355945798</v>
      </c>
      <c r="H27" s="78">
        <v>-0.005361479321006676</v>
      </c>
      <c r="I27" s="79">
        <v>4.492527145277063E-05</v>
      </c>
    </row>
    <row r="28" spans="1:9" ht="13.5" thickBot="1">
      <c r="A28" s="80" t="s">
        <v>61</v>
      </c>
      <c r="B28" s="81">
        <v>-1.139968785442119</v>
      </c>
      <c r="C28" s="81">
        <v>-1.0811249299992625</v>
      </c>
      <c r="D28" s="81">
        <v>-0.2670162537388819</v>
      </c>
      <c r="E28" s="81">
        <v>0.05395575290651147</v>
      </c>
      <c r="F28" s="81">
        <v>-0.046238069230741835</v>
      </c>
      <c r="G28" s="81">
        <v>-0.031007355945517578</v>
      </c>
      <c r="H28" s="81">
        <v>-0.005375012191569825</v>
      </c>
      <c r="I28" s="82">
        <v>0.0008292192561587348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2055</v>
      </c>
      <c r="B39" s="89">
        <v>154.63</v>
      </c>
      <c r="C39" s="89">
        <v>135.76333333333335</v>
      </c>
      <c r="D39" s="89">
        <v>9.337399725271238</v>
      </c>
      <c r="E39" s="89">
        <v>9.764254430049684</v>
      </c>
      <c r="F39" s="90">
        <f>I39*D39/(23678+B39)*1000</f>
        <v>32.76289323450385</v>
      </c>
      <c r="G39" s="91" t="s">
        <v>59</v>
      </c>
      <c r="H39" s="92">
        <f>I39-B39+X39</f>
        <v>-3.5065143229153506</v>
      </c>
      <c r="I39" s="92">
        <f>(B39+C42-2*X39)*(23678+B39)*E42/((23678+C42)*D39+E42*(23678+B39))</f>
        <v>83.62348567708464</v>
      </c>
      <c r="J39" s="39" t="s">
        <v>73</v>
      </c>
      <c r="K39" s="39">
        <f>(K40*K40+L40*L40+M40*M40+N40*N40+O40*O40+P40*P40+Q40*Q40+R40*R40+S40*S40+T40*T40+U40*U40+V40*V40+W40*W40)</f>
        <v>3.7235782893837213</v>
      </c>
      <c r="M39" s="39" t="s">
        <v>68</v>
      </c>
      <c r="N39" s="39">
        <f>(K44*K44+L44*L44+M44*M44+N44*N44+O44*O44+P44*P44+Q44*Q44+R44*R44+S44*S44+T44*T44+U44*U44+V44*V44+W44*W44)</f>
        <v>2.426438181722547</v>
      </c>
      <c r="X39" s="28">
        <f>(1-$H$2)*1000</f>
        <v>67.5</v>
      </c>
    </row>
    <row r="40" spans="1:24" ht="12.75">
      <c r="A40" s="86">
        <v>1536</v>
      </c>
      <c r="B40" s="89">
        <v>87.38666666666666</v>
      </c>
      <c r="C40" s="89">
        <v>67.15333333333332</v>
      </c>
      <c r="D40" s="89">
        <v>9.334400871600236</v>
      </c>
      <c r="E40" s="89">
        <v>10.023917303919442</v>
      </c>
      <c r="F40" s="90">
        <f>I40*D40/(23678+B40)*1000</f>
        <v>17.68350366330185</v>
      </c>
      <c r="G40" s="91" t="s">
        <v>56</v>
      </c>
      <c r="H40" s="92">
        <f>I40-B40+X40</f>
        <v>25.13553753911208</v>
      </c>
      <c r="I40" s="92">
        <f>(B40+C39-2*X40)*(23678+B40)*E39/((23678+C39)*D40+E39*(23678+B40))</f>
        <v>45.022204205778735</v>
      </c>
      <c r="J40" s="39" t="s">
        <v>62</v>
      </c>
      <c r="K40" s="73">
        <f aca="true" t="shared" si="0" ref="K40:W40">SQRT(K41*K41+K42*K42)</f>
        <v>1.552973571771288</v>
      </c>
      <c r="L40" s="73">
        <f t="shared" si="0"/>
        <v>1.081140933100339</v>
      </c>
      <c r="M40" s="73">
        <f t="shared" si="0"/>
        <v>0.3676450092985461</v>
      </c>
      <c r="N40" s="73">
        <f t="shared" si="0"/>
        <v>0.05395864872922592</v>
      </c>
      <c r="O40" s="73">
        <f t="shared" si="0"/>
        <v>0.062370865084811274</v>
      </c>
      <c r="P40" s="73">
        <f t="shared" si="0"/>
        <v>0.031014662043066833</v>
      </c>
      <c r="Q40" s="73">
        <f t="shared" si="0"/>
        <v>0.007591851985458256</v>
      </c>
      <c r="R40" s="73">
        <f t="shared" si="0"/>
        <v>0.0008304353405290207</v>
      </c>
      <c r="S40" s="73">
        <f t="shared" si="0"/>
        <v>0.0008183091922598503</v>
      </c>
      <c r="T40" s="73">
        <f t="shared" si="0"/>
        <v>0.00045634296120902236</v>
      </c>
      <c r="U40" s="73">
        <f t="shared" si="0"/>
        <v>0.00016601284819613098</v>
      </c>
      <c r="V40" s="73">
        <f t="shared" si="0"/>
        <v>3.0800466592003075E-05</v>
      </c>
      <c r="W40" s="73">
        <f t="shared" si="0"/>
        <v>5.1024522604574665E-05</v>
      </c>
      <c r="X40" s="28">
        <f>(1-$H$2)*1000</f>
        <v>67.5</v>
      </c>
    </row>
    <row r="41" spans="1:24" ht="12.75">
      <c r="A41" s="86">
        <v>2056</v>
      </c>
      <c r="B41" s="89">
        <v>133.76333333333335</v>
      </c>
      <c r="C41" s="89">
        <v>141.29666666666665</v>
      </c>
      <c r="D41" s="89">
        <v>8.759803741557777</v>
      </c>
      <c r="E41" s="89">
        <v>9.142061483166062</v>
      </c>
      <c r="F41" s="90">
        <f>I41*D41/(23678+B41)*1000</f>
        <v>12.957488436660405</v>
      </c>
      <c r="G41" s="91" t="s">
        <v>57</v>
      </c>
      <c r="H41" s="92">
        <f>I41-B41+X41</f>
        <v>-31.04100904946847</v>
      </c>
      <c r="I41" s="92">
        <f>(B41+C40-2*X41)*(23678+B41)*E40/((23678+C40)*D41+E40*(23678+B41))</f>
        <v>35.22232428386488</v>
      </c>
      <c r="J41" s="39" t="s">
        <v>60</v>
      </c>
      <c r="K41" s="73">
        <f>'calcul config'!C43</f>
        <v>1.0546080233137296</v>
      </c>
      <c r="L41" s="73">
        <f>'calcul config'!C44</f>
        <v>-0.005882427998817458</v>
      </c>
      <c r="M41" s="73">
        <f>'calcul config'!C45</f>
        <v>-0.2527155972657428</v>
      </c>
      <c r="N41" s="73">
        <f>'calcul config'!C46</f>
        <v>0.0005590178668638071</v>
      </c>
      <c r="O41" s="73">
        <f>'calcul config'!C47</f>
        <v>0.04185887916847339</v>
      </c>
      <c r="P41" s="73">
        <f>'calcul config'!C48</f>
        <v>-0.0006731559355945798</v>
      </c>
      <c r="Q41" s="73">
        <f>'calcul config'!C49</f>
        <v>-0.005361479321006676</v>
      </c>
      <c r="R41" s="73">
        <f>'calcul config'!C50</f>
        <v>4.492527145277063E-05</v>
      </c>
      <c r="S41" s="73">
        <f>'calcul config'!C51</f>
        <v>0.0005069210408531728</v>
      </c>
      <c r="T41" s="73">
        <f>'calcul config'!C52</f>
        <v>-4.7948837464047277E-05</v>
      </c>
      <c r="U41" s="73">
        <f>'calcul config'!C53</f>
        <v>-0.00012617945391592923</v>
      </c>
      <c r="V41" s="73">
        <f>'calcul config'!C54</f>
        <v>3.550985429931401E-06</v>
      </c>
      <c r="W41" s="73">
        <f>'calcul config'!C55</f>
        <v>3.024684448587606E-05</v>
      </c>
      <c r="X41" s="28">
        <f>(1-$H$2)*1000</f>
        <v>67.5</v>
      </c>
    </row>
    <row r="42" spans="1:24" ht="12.75">
      <c r="A42" s="86">
        <v>2054</v>
      </c>
      <c r="B42" s="89">
        <v>147.63666666666668</v>
      </c>
      <c r="C42" s="89">
        <v>141.72</v>
      </c>
      <c r="D42" s="89">
        <v>9.440593208640372</v>
      </c>
      <c r="E42" s="89">
        <v>10.040369750708058</v>
      </c>
      <c r="F42" s="90">
        <f>I42*D42/(23678+B42)*1000</f>
        <v>30.01114324323601</v>
      </c>
      <c r="G42" s="91" t="s">
        <v>58</v>
      </c>
      <c r="H42" s="92">
        <f>I42-B42+X42</f>
        <v>-4.396236053661994</v>
      </c>
      <c r="I42" s="92">
        <f>(B42+C41-2*X42)*(23678+B42)*E41/((23678+C41)*D42+E41*(23678+B42))</f>
        <v>75.74043061300469</v>
      </c>
      <c r="J42" s="39" t="s">
        <v>61</v>
      </c>
      <c r="K42" s="73">
        <f>'calcul config'!D43</f>
        <v>-1.139968785442119</v>
      </c>
      <c r="L42" s="73">
        <f>'calcul config'!D44</f>
        <v>-1.0811249299992625</v>
      </c>
      <c r="M42" s="73">
        <f>'calcul config'!D45</f>
        <v>-0.2670162537388819</v>
      </c>
      <c r="N42" s="73">
        <f>'calcul config'!D46</f>
        <v>0.05395575290651147</v>
      </c>
      <c r="O42" s="73">
        <f>'calcul config'!D47</f>
        <v>-0.046238069230741835</v>
      </c>
      <c r="P42" s="73">
        <f>'calcul config'!D48</f>
        <v>-0.031007355945517578</v>
      </c>
      <c r="Q42" s="73">
        <f>'calcul config'!D49</f>
        <v>-0.005375012191569825</v>
      </c>
      <c r="R42" s="73">
        <f>'calcul config'!D50</f>
        <v>0.0008292192561587348</v>
      </c>
      <c r="S42" s="73">
        <f>'calcul config'!D51</f>
        <v>-0.0006423869491804022</v>
      </c>
      <c r="T42" s="73">
        <f>'calcul config'!D52</f>
        <v>-0.00045381693140611847</v>
      </c>
      <c r="U42" s="73">
        <f>'calcul config'!D53</f>
        <v>-0.00010788424896929822</v>
      </c>
      <c r="V42" s="73">
        <f>'calcul config'!D54</f>
        <v>3.059508530404046E-05</v>
      </c>
      <c r="W42" s="73">
        <f>'calcul config'!D55</f>
        <v>-4.1092947152424835E-05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1.035315714514192</v>
      </c>
      <c r="L44" s="73">
        <f>L40/(L43*1.5)</f>
        <v>1.0296580315241326</v>
      </c>
      <c r="M44" s="73">
        <f aca="true" t="shared" si="1" ref="M44:W44">M40/(M43*1.5)</f>
        <v>0.40849445477616236</v>
      </c>
      <c r="N44" s="73">
        <f t="shared" si="1"/>
        <v>0.07194486497230122</v>
      </c>
      <c r="O44" s="73">
        <f t="shared" si="1"/>
        <v>0.27720384482138344</v>
      </c>
      <c r="P44" s="73">
        <f t="shared" si="1"/>
        <v>0.20676441362044554</v>
      </c>
      <c r="Q44" s="73">
        <f t="shared" si="1"/>
        <v>0.050612346569721696</v>
      </c>
      <c r="R44" s="73">
        <f t="shared" si="1"/>
        <v>0.0018454118678422685</v>
      </c>
      <c r="S44" s="73">
        <f t="shared" si="1"/>
        <v>0.010910789230131336</v>
      </c>
      <c r="T44" s="73">
        <f t="shared" si="1"/>
        <v>0.006084572816120297</v>
      </c>
      <c r="U44" s="73">
        <f t="shared" si="1"/>
        <v>0.0022135046426150795</v>
      </c>
      <c r="V44" s="73">
        <f t="shared" si="1"/>
        <v>0.0004106728878933743</v>
      </c>
      <c r="W44" s="73">
        <f t="shared" si="1"/>
        <v>0.0006803269680609954</v>
      </c>
      <c r="X44" s="73"/>
      <c r="Y44" s="73"/>
    </row>
    <row r="45" s="101" customFormat="1" ht="12.75"/>
    <row r="46" spans="1:24" s="101" customFormat="1" ht="12.75">
      <c r="A46" s="101">
        <v>2056</v>
      </c>
      <c r="B46" s="101">
        <v>144.54</v>
      </c>
      <c r="C46" s="101">
        <v>150.04</v>
      </c>
      <c r="D46" s="101">
        <v>8.825798899529294</v>
      </c>
      <c r="E46" s="101">
        <v>9.160268617484236</v>
      </c>
      <c r="F46" s="101">
        <v>28.975564361285752</v>
      </c>
      <c r="G46" s="101" t="s">
        <v>59</v>
      </c>
      <c r="H46" s="101">
        <v>1.1706581939135958</v>
      </c>
      <c r="I46" s="101">
        <v>78.21065819391359</v>
      </c>
      <c r="J46" s="101" t="s">
        <v>73</v>
      </c>
      <c r="K46" s="101">
        <v>7.413758767191264</v>
      </c>
      <c r="M46" s="101" t="s">
        <v>68</v>
      </c>
      <c r="N46" s="101">
        <v>4.737537270923798</v>
      </c>
      <c r="X46" s="101">
        <v>67.5</v>
      </c>
    </row>
    <row r="47" spans="1:24" s="101" customFormat="1" ht="12.75">
      <c r="A47" s="101">
        <v>1536</v>
      </c>
      <c r="B47" s="101">
        <v>79.37999725341797</v>
      </c>
      <c r="C47" s="101">
        <v>69.77999877929688</v>
      </c>
      <c r="D47" s="101">
        <v>9.217155456542969</v>
      </c>
      <c r="E47" s="101">
        <v>10.012681007385254</v>
      </c>
      <c r="F47" s="101">
        <v>18.23217834794157</v>
      </c>
      <c r="G47" s="101" t="s">
        <v>56</v>
      </c>
      <c r="H47" s="101">
        <v>35.11376250597344</v>
      </c>
      <c r="I47" s="101">
        <v>46.99375975939141</v>
      </c>
      <c r="J47" s="101" t="s">
        <v>62</v>
      </c>
      <c r="K47" s="101">
        <v>2.2363409578299396</v>
      </c>
      <c r="L47" s="101">
        <v>1.4563542475554434</v>
      </c>
      <c r="M47" s="101">
        <v>0.5294226820222235</v>
      </c>
      <c r="N47" s="101">
        <v>0.0367117196856665</v>
      </c>
      <c r="O47" s="101">
        <v>0.08981625917752362</v>
      </c>
      <c r="P47" s="101">
        <v>0.041778423222079995</v>
      </c>
      <c r="Q47" s="101">
        <v>0.010932561918488425</v>
      </c>
      <c r="R47" s="101">
        <v>0.0005649120805868413</v>
      </c>
      <c r="S47" s="101">
        <v>0.0011783847998283101</v>
      </c>
      <c r="T47" s="101">
        <v>0.0006147130351706319</v>
      </c>
      <c r="U47" s="101">
        <v>0.00023906907583149252</v>
      </c>
      <c r="V47" s="101">
        <v>2.0937117019357515E-05</v>
      </c>
      <c r="W47" s="101">
        <v>7.347312996935369E-05</v>
      </c>
      <c r="X47" s="101">
        <v>67.5</v>
      </c>
    </row>
    <row r="48" spans="1:24" s="101" customFormat="1" ht="12.75">
      <c r="A48" s="101">
        <v>2054</v>
      </c>
      <c r="B48" s="101">
        <v>160.24000549316406</v>
      </c>
      <c r="C48" s="101">
        <v>147.24000549316406</v>
      </c>
      <c r="D48" s="101">
        <v>9.190278053283691</v>
      </c>
      <c r="E48" s="101">
        <v>9.883965492248535</v>
      </c>
      <c r="F48" s="101">
        <v>19.135560079346412</v>
      </c>
      <c r="G48" s="101" t="s">
        <v>57</v>
      </c>
      <c r="H48" s="101">
        <v>-43.10515536498889</v>
      </c>
      <c r="I48" s="101">
        <v>49.63485012817518</v>
      </c>
      <c r="J48" s="101" t="s">
        <v>60</v>
      </c>
      <c r="K48" s="101">
        <v>1.6972892769029553</v>
      </c>
      <c r="L48" s="101">
        <v>-0.007923539781187029</v>
      </c>
      <c r="M48" s="101">
        <v>-0.4057026196632855</v>
      </c>
      <c r="N48" s="101">
        <v>0.0003811020159913877</v>
      </c>
      <c r="O48" s="101">
        <v>0.06753167964329451</v>
      </c>
      <c r="P48" s="101">
        <v>-0.0009068082062217658</v>
      </c>
      <c r="Q48" s="101">
        <v>-0.00855918783933947</v>
      </c>
      <c r="R48" s="101">
        <v>3.062174063840978E-05</v>
      </c>
      <c r="S48" s="101">
        <v>0.0008314680163518455</v>
      </c>
      <c r="T48" s="101">
        <v>-6.459671824419824E-05</v>
      </c>
      <c r="U48" s="101">
        <v>-0.0001983611092021636</v>
      </c>
      <c r="V48" s="101">
        <v>2.4271390950362213E-06</v>
      </c>
      <c r="W48" s="101">
        <v>5.006926120973308E-05</v>
      </c>
      <c r="X48" s="101">
        <v>67.5</v>
      </c>
    </row>
    <row r="49" spans="1:24" s="101" customFormat="1" ht="12.75">
      <c r="A49" s="101">
        <v>2055</v>
      </c>
      <c r="B49" s="101">
        <v>157.24000549316406</v>
      </c>
      <c r="C49" s="101">
        <v>139.63999938964844</v>
      </c>
      <c r="D49" s="101">
        <v>9.337703704833984</v>
      </c>
      <c r="E49" s="101">
        <v>9.724333763122559</v>
      </c>
      <c r="F49" s="101">
        <v>34.148189938547546</v>
      </c>
      <c r="G49" s="101" t="s">
        <v>58</v>
      </c>
      <c r="H49" s="101">
        <v>-2.574003158233623</v>
      </c>
      <c r="I49" s="101">
        <v>87.16600233493044</v>
      </c>
      <c r="J49" s="101" t="s">
        <v>61</v>
      </c>
      <c r="K49" s="101">
        <v>-1.4561696296029436</v>
      </c>
      <c r="L49" s="101">
        <v>-1.4563326927217275</v>
      </c>
      <c r="M49" s="101">
        <v>-0.340137855343906</v>
      </c>
      <c r="N49" s="101">
        <v>0.036709741534534955</v>
      </c>
      <c r="O49" s="101">
        <v>-0.05921513875015018</v>
      </c>
      <c r="P49" s="101">
        <v>-0.041768580844940874</v>
      </c>
      <c r="Q49" s="101">
        <v>-0.006801559647057917</v>
      </c>
      <c r="R49" s="101">
        <v>0.0005640815258393311</v>
      </c>
      <c r="S49" s="101">
        <v>-0.0008350159724522243</v>
      </c>
      <c r="T49" s="101">
        <v>-0.0006113095611887403</v>
      </c>
      <c r="U49" s="101">
        <v>-0.00013344247215564935</v>
      </c>
      <c r="V49" s="101">
        <v>2.0795957898005487E-05</v>
      </c>
      <c r="W49" s="101">
        <v>-5.377145998952471E-05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2056</v>
      </c>
      <c r="B56" s="101">
        <v>147.36</v>
      </c>
      <c r="C56" s="101">
        <v>138.66</v>
      </c>
      <c r="D56" s="101">
        <v>8.632790531196507</v>
      </c>
      <c r="E56" s="101">
        <v>9.452269837307258</v>
      </c>
      <c r="F56" s="101">
        <v>16.49454052224174</v>
      </c>
      <c r="G56" s="101" t="s">
        <v>59</v>
      </c>
      <c r="H56" s="101">
        <v>-34.33724990466912</v>
      </c>
      <c r="I56" s="101">
        <v>45.52275009533089</v>
      </c>
      <c r="J56" s="101" t="s">
        <v>73</v>
      </c>
      <c r="K56" s="101">
        <v>4.262711605343675</v>
      </c>
      <c r="M56" s="101" t="s">
        <v>68</v>
      </c>
      <c r="N56" s="101">
        <v>2.5941737350628054</v>
      </c>
      <c r="X56" s="101">
        <v>67.5</v>
      </c>
    </row>
    <row r="57" spans="1:24" s="101" customFormat="1" ht="12.75" hidden="1">
      <c r="A57" s="101">
        <v>2055</v>
      </c>
      <c r="B57" s="101">
        <v>155.67999267578125</v>
      </c>
      <c r="C57" s="101">
        <v>141.5800018310547</v>
      </c>
      <c r="D57" s="101">
        <v>9.329874038696289</v>
      </c>
      <c r="E57" s="101">
        <v>9.628549575805664</v>
      </c>
      <c r="F57" s="101">
        <v>31.401797049284163</v>
      </c>
      <c r="G57" s="101" t="s">
        <v>56</v>
      </c>
      <c r="H57" s="101">
        <v>-7.9623628381795015</v>
      </c>
      <c r="I57" s="101">
        <v>80.21762983760175</v>
      </c>
      <c r="J57" s="101" t="s">
        <v>62</v>
      </c>
      <c r="K57" s="101">
        <v>1.7811824018320224</v>
      </c>
      <c r="L57" s="101">
        <v>0.9490544787021702</v>
      </c>
      <c r="M57" s="101">
        <v>0.42166957053910287</v>
      </c>
      <c r="N57" s="101">
        <v>0.07519623507570265</v>
      </c>
      <c r="O57" s="101">
        <v>0.07153530632809928</v>
      </c>
      <c r="P57" s="101">
        <v>0.02722515918228215</v>
      </c>
      <c r="Q57" s="101">
        <v>0.008707506208268677</v>
      </c>
      <c r="R57" s="101">
        <v>0.0011574997776631383</v>
      </c>
      <c r="S57" s="101">
        <v>0.0009385347667988203</v>
      </c>
      <c r="T57" s="101">
        <v>0.00040062491368839977</v>
      </c>
      <c r="U57" s="101">
        <v>0.00019047995656718063</v>
      </c>
      <c r="V57" s="101">
        <v>4.295820692999236E-05</v>
      </c>
      <c r="W57" s="101">
        <v>5.852207163882003E-05</v>
      </c>
      <c r="X57" s="101">
        <v>67.5</v>
      </c>
    </row>
    <row r="58" spans="1:24" s="101" customFormat="1" ht="12.75" hidden="1">
      <c r="A58" s="101">
        <v>2054</v>
      </c>
      <c r="B58" s="101">
        <v>142.67999267578125</v>
      </c>
      <c r="C58" s="101">
        <v>131.47999572753906</v>
      </c>
      <c r="D58" s="101">
        <v>9.374473571777344</v>
      </c>
      <c r="E58" s="101">
        <v>9.777881622314453</v>
      </c>
      <c r="F58" s="101">
        <v>29.763515235826453</v>
      </c>
      <c r="G58" s="101" t="s">
        <v>57</v>
      </c>
      <c r="H58" s="101">
        <v>0.44955243534036526</v>
      </c>
      <c r="I58" s="101">
        <v>75.62954511112162</v>
      </c>
      <c r="J58" s="101" t="s">
        <v>60</v>
      </c>
      <c r="K58" s="101">
        <v>-1.3333889822131797</v>
      </c>
      <c r="L58" s="101">
        <v>-0.005165201544793995</v>
      </c>
      <c r="M58" s="101">
        <v>0.3188184963787401</v>
      </c>
      <c r="N58" s="101">
        <v>0.0007772322705092698</v>
      </c>
      <c r="O58" s="101">
        <v>-0.05303626701843592</v>
      </c>
      <c r="P58" s="101">
        <v>-0.000590712574261473</v>
      </c>
      <c r="Q58" s="101">
        <v>0.0067308393736931335</v>
      </c>
      <c r="R58" s="101">
        <v>6.24314587860435E-05</v>
      </c>
      <c r="S58" s="101">
        <v>-0.0006517392308253385</v>
      </c>
      <c r="T58" s="101">
        <v>-4.2044909520629464E-05</v>
      </c>
      <c r="U58" s="101">
        <v>0.00015635068647661194</v>
      </c>
      <c r="V58" s="101">
        <v>4.914011561528563E-06</v>
      </c>
      <c r="W58" s="101">
        <v>-3.9222446278833825E-05</v>
      </c>
      <c r="X58" s="101">
        <v>67.5</v>
      </c>
    </row>
    <row r="59" spans="1:24" s="101" customFormat="1" ht="12.75" hidden="1">
      <c r="A59" s="101">
        <v>1536</v>
      </c>
      <c r="B59" s="101">
        <v>87.69999694824219</v>
      </c>
      <c r="C59" s="101">
        <v>71.9000015258789</v>
      </c>
      <c r="D59" s="101">
        <v>9.432916641235352</v>
      </c>
      <c r="E59" s="101">
        <v>10.112841606140137</v>
      </c>
      <c r="F59" s="101">
        <v>16.990688430814053</v>
      </c>
      <c r="G59" s="101" t="s">
        <v>58</v>
      </c>
      <c r="H59" s="101">
        <v>22.6070816411287</v>
      </c>
      <c r="I59" s="101">
        <v>42.80707858937089</v>
      </c>
      <c r="J59" s="101" t="s">
        <v>61</v>
      </c>
      <c r="K59" s="101">
        <v>1.1809676416856616</v>
      </c>
      <c r="L59" s="101">
        <v>-0.9490404228680935</v>
      </c>
      <c r="M59" s="101">
        <v>0.2759710004428559</v>
      </c>
      <c r="N59" s="101">
        <v>0.075192218211448</v>
      </c>
      <c r="O59" s="101">
        <v>0.048004733435403714</v>
      </c>
      <c r="P59" s="101">
        <v>-0.027218749992518235</v>
      </c>
      <c r="Q59" s="101">
        <v>0.005524171041213313</v>
      </c>
      <c r="R59" s="101">
        <v>0.0011558148849379218</v>
      </c>
      <c r="S59" s="101">
        <v>0.0006753395320083906</v>
      </c>
      <c r="T59" s="101">
        <v>-0.00039841253375269185</v>
      </c>
      <c r="U59" s="101">
        <v>0.00010879833037380313</v>
      </c>
      <c r="V59" s="101">
        <v>4.2676223274947924E-05</v>
      </c>
      <c r="W59" s="101">
        <v>4.343308159459997E-05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2056</v>
      </c>
      <c r="B61" s="101">
        <v>122.34</v>
      </c>
      <c r="C61" s="101">
        <v>140.74</v>
      </c>
      <c r="D61" s="101">
        <v>8.664218425287439</v>
      </c>
      <c r="E61" s="101">
        <v>8.998479053458603</v>
      </c>
      <c r="F61" s="101">
        <v>11.79618820253447</v>
      </c>
      <c r="G61" s="101" t="s">
        <v>59</v>
      </c>
      <c r="H61" s="101">
        <v>-22.436235904568036</v>
      </c>
      <c r="I61" s="101">
        <v>32.40376409543197</v>
      </c>
      <c r="J61" s="101" t="s">
        <v>73</v>
      </c>
      <c r="K61" s="101">
        <v>3.1434724947713364</v>
      </c>
      <c r="M61" s="101" t="s">
        <v>68</v>
      </c>
      <c r="N61" s="101">
        <v>1.9286913572204285</v>
      </c>
      <c r="X61" s="101">
        <v>67.5</v>
      </c>
    </row>
    <row r="62" spans="1:24" s="101" customFormat="1" ht="12.75" hidden="1">
      <c r="A62" s="101">
        <v>2055</v>
      </c>
      <c r="B62" s="101">
        <v>151.97999572753906</v>
      </c>
      <c r="C62" s="101">
        <v>130.8800048828125</v>
      </c>
      <c r="D62" s="101">
        <v>9.504276275634766</v>
      </c>
      <c r="E62" s="101">
        <v>9.965718269348145</v>
      </c>
      <c r="F62" s="101">
        <v>30.599904460014205</v>
      </c>
      <c r="G62" s="101" t="s">
        <v>56</v>
      </c>
      <c r="H62" s="101">
        <v>-7.757151188320179</v>
      </c>
      <c r="I62" s="101">
        <v>76.72284453921888</v>
      </c>
      <c r="J62" s="101" t="s">
        <v>62</v>
      </c>
      <c r="K62" s="101">
        <v>1.5160034867540186</v>
      </c>
      <c r="L62" s="101">
        <v>0.8434651177638133</v>
      </c>
      <c r="M62" s="101">
        <v>0.358892496269542</v>
      </c>
      <c r="N62" s="101">
        <v>0.02490657929586484</v>
      </c>
      <c r="O62" s="101">
        <v>0.06088542701810763</v>
      </c>
      <c r="P62" s="101">
        <v>0.024196173730341875</v>
      </c>
      <c r="Q62" s="101">
        <v>0.007411180773557126</v>
      </c>
      <c r="R62" s="101">
        <v>0.0003834084996994477</v>
      </c>
      <c r="S62" s="101">
        <v>0.0007988019626765941</v>
      </c>
      <c r="T62" s="101">
        <v>0.0003560416917086293</v>
      </c>
      <c r="U62" s="101">
        <v>0.0001621215597329475</v>
      </c>
      <c r="V62" s="101">
        <v>1.4225167640115897E-05</v>
      </c>
      <c r="W62" s="101">
        <v>4.980910149624558E-05</v>
      </c>
      <c r="X62" s="101">
        <v>67.5</v>
      </c>
    </row>
    <row r="63" spans="1:24" s="101" customFormat="1" ht="12.75" hidden="1">
      <c r="A63" s="101">
        <v>2054</v>
      </c>
      <c r="B63" s="101">
        <v>137.97999572753906</v>
      </c>
      <c r="C63" s="101">
        <v>138.97999572753906</v>
      </c>
      <c r="D63" s="101">
        <v>9.608051300048828</v>
      </c>
      <c r="E63" s="101">
        <v>10.121259689331055</v>
      </c>
      <c r="F63" s="101">
        <v>27.498903098035267</v>
      </c>
      <c r="G63" s="101" t="s">
        <v>57</v>
      </c>
      <c r="H63" s="101">
        <v>-2.3170243158512704</v>
      </c>
      <c r="I63" s="101">
        <v>68.16297141168779</v>
      </c>
      <c r="J63" s="101" t="s">
        <v>60</v>
      </c>
      <c r="K63" s="101">
        <v>-0.7687493957549336</v>
      </c>
      <c r="L63" s="101">
        <v>-0.004590104680767185</v>
      </c>
      <c r="M63" s="101">
        <v>0.18549467969656638</v>
      </c>
      <c r="N63" s="101">
        <v>0.0002573266333970811</v>
      </c>
      <c r="O63" s="101">
        <v>-0.030306292894065542</v>
      </c>
      <c r="P63" s="101">
        <v>-0.000525051646181767</v>
      </c>
      <c r="Q63" s="101">
        <v>0.003995614937247289</v>
      </c>
      <c r="R63" s="101">
        <v>2.0647494925030725E-05</v>
      </c>
      <c r="S63" s="101">
        <v>-0.0003499440405451599</v>
      </c>
      <c r="T63" s="101">
        <v>-3.737758372834152E-05</v>
      </c>
      <c r="U63" s="101">
        <v>9.795630596914627E-05</v>
      </c>
      <c r="V63" s="101">
        <v>1.6225172421189141E-06</v>
      </c>
      <c r="W63" s="101">
        <v>-2.0324987674227063E-05</v>
      </c>
      <c r="X63" s="101">
        <v>67.5</v>
      </c>
    </row>
    <row r="64" spans="1:24" s="101" customFormat="1" ht="12.75" hidden="1">
      <c r="A64" s="101">
        <v>1536</v>
      </c>
      <c r="B64" s="101">
        <v>90.18000030517578</v>
      </c>
      <c r="C64" s="101">
        <v>73.08000183105469</v>
      </c>
      <c r="D64" s="101">
        <v>9.381861686706543</v>
      </c>
      <c r="E64" s="101">
        <v>10.000350952148438</v>
      </c>
      <c r="F64" s="101">
        <v>19.26909195979603</v>
      </c>
      <c r="G64" s="101" t="s">
        <v>58</v>
      </c>
      <c r="H64" s="101">
        <v>26.136669715850807</v>
      </c>
      <c r="I64" s="101">
        <v>48.81667002102659</v>
      </c>
      <c r="J64" s="101" t="s">
        <v>61</v>
      </c>
      <c r="K64" s="101">
        <v>1.3066334368815022</v>
      </c>
      <c r="L64" s="101">
        <v>-0.8434526280849108</v>
      </c>
      <c r="M64" s="101">
        <v>0.3072385843002982</v>
      </c>
      <c r="N64" s="101">
        <v>0.024905249953071095</v>
      </c>
      <c r="O64" s="101">
        <v>0.05280685404562956</v>
      </c>
      <c r="P64" s="101">
        <v>-0.02419047630696279</v>
      </c>
      <c r="Q64" s="101">
        <v>0.006241847621625278</v>
      </c>
      <c r="R64" s="101">
        <v>0.00038285213672526657</v>
      </c>
      <c r="S64" s="101">
        <v>0.0007180694562943799</v>
      </c>
      <c r="T64" s="101">
        <v>-0.0003540742894780324</v>
      </c>
      <c r="U64" s="101">
        <v>0.00012918189598826402</v>
      </c>
      <c r="V64" s="101">
        <v>1.4132332864337272E-05</v>
      </c>
      <c r="W64" s="101">
        <v>4.5473524911818875E-05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2056</v>
      </c>
      <c r="B66" s="101">
        <v>130.88</v>
      </c>
      <c r="C66" s="101">
        <v>141.78</v>
      </c>
      <c r="D66" s="101">
        <v>8.926694194727737</v>
      </c>
      <c r="E66" s="101">
        <v>9.101601556161548</v>
      </c>
      <c r="F66" s="101">
        <v>11.02003728821154</v>
      </c>
      <c r="G66" s="101" t="s">
        <v>59</v>
      </c>
      <c r="H66" s="101">
        <v>-33.98784881087143</v>
      </c>
      <c r="I66" s="101">
        <v>29.39215118912857</v>
      </c>
      <c r="J66" s="101" t="s">
        <v>73</v>
      </c>
      <c r="K66" s="101">
        <v>3.955716091316754</v>
      </c>
      <c r="M66" s="101" t="s">
        <v>68</v>
      </c>
      <c r="N66" s="101">
        <v>2.61359392951326</v>
      </c>
      <c r="X66" s="101">
        <v>67.5</v>
      </c>
    </row>
    <row r="67" spans="1:24" s="101" customFormat="1" ht="12.75" hidden="1">
      <c r="A67" s="101">
        <v>2055</v>
      </c>
      <c r="B67" s="101">
        <v>151.89999389648438</v>
      </c>
      <c r="C67" s="101">
        <v>131.1999969482422</v>
      </c>
      <c r="D67" s="101">
        <v>9.178962707519531</v>
      </c>
      <c r="E67" s="101">
        <v>9.699195861816406</v>
      </c>
      <c r="F67" s="101">
        <v>30.437880003713275</v>
      </c>
      <c r="G67" s="101" t="s">
        <v>56</v>
      </c>
      <c r="H67" s="101">
        <v>-5.378904081999423</v>
      </c>
      <c r="I67" s="101">
        <v>79.02108981448495</v>
      </c>
      <c r="J67" s="101" t="s">
        <v>62</v>
      </c>
      <c r="K67" s="101">
        <v>1.5776223295860392</v>
      </c>
      <c r="L67" s="101">
        <v>1.1469990684705693</v>
      </c>
      <c r="M67" s="101">
        <v>0.3734795597348993</v>
      </c>
      <c r="N67" s="101">
        <v>0.08106116154846238</v>
      </c>
      <c r="O67" s="101">
        <v>0.06335990784711328</v>
      </c>
      <c r="P67" s="101">
        <v>0.032903575833031176</v>
      </c>
      <c r="Q67" s="101">
        <v>0.007712400623263392</v>
      </c>
      <c r="R67" s="101">
        <v>0.0012477590939494886</v>
      </c>
      <c r="S67" s="101">
        <v>0.0008312713994181966</v>
      </c>
      <c r="T67" s="101">
        <v>0.0004841727432885784</v>
      </c>
      <c r="U67" s="101">
        <v>0.00016872263892332394</v>
      </c>
      <c r="V67" s="101">
        <v>4.630333350332094E-05</v>
      </c>
      <c r="W67" s="101">
        <v>5.1833593513343585E-05</v>
      </c>
      <c r="X67" s="101">
        <v>67.5</v>
      </c>
    </row>
    <row r="68" spans="1:24" s="101" customFormat="1" ht="12.75" hidden="1">
      <c r="A68" s="101">
        <v>2054</v>
      </c>
      <c r="B68" s="101">
        <v>143.66000366210938</v>
      </c>
      <c r="C68" s="101">
        <v>139.9600067138672</v>
      </c>
      <c r="D68" s="101">
        <v>9.561415672302246</v>
      </c>
      <c r="E68" s="101">
        <v>10.131134033203125</v>
      </c>
      <c r="F68" s="101">
        <v>28.276271448013265</v>
      </c>
      <c r="G68" s="101" t="s">
        <v>57</v>
      </c>
      <c r="H68" s="101">
        <v>-5.711468874829222</v>
      </c>
      <c r="I68" s="101">
        <v>70.44853478728015</v>
      </c>
      <c r="J68" s="101" t="s">
        <v>60</v>
      </c>
      <c r="K68" s="101">
        <v>-1.0831143807516868</v>
      </c>
      <c r="L68" s="101">
        <v>-0.006242214602994605</v>
      </c>
      <c r="M68" s="101">
        <v>0.25948193896385613</v>
      </c>
      <c r="N68" s="101">
        <v>0.000838060362218092</v>
      </c>
      <c r="O68" s="101">
        <v>-0.04300003108201053</v>
      </c>
      <c r="P68" s="101">
        <v>-0.0007139768233983515</v>
      </c>
      <c r="Q68" s="101">
        <v>0.005501978991410427</v>
      </c>
      <c r="R68" s="101">
        <v>6.731926243132238E-05</v>
      </c>
      <c r="S68" s="101">
        <v>-0.0005216760615380466</v>
      </c>
      <c r="T68" s="101">
        <v>-5.082537497603438E-05</v>
      </c>
      <c r="U68" s="101">
        <v>0.00012935747159109663</v>
      </c>
      <c r="V68" s="101">
        <v>5.301547752631087E-06</v>
      </c>
      <c r="W68" s="101">
        <v>-3.117754003138544E-05</v>
      </c>
      <c r="X68" s="101">
        <v>67.5</v>
      </c>
    </row>
    <row r="69" spans="1:24" s="101" customFormat="1" ht="12.75" hidden="1">
      <c r="A69" s="101">
        <v>1536</v>
      </c>
      <c r="B69" s="101">
        <v>97.18000030517578</v>
      </c>
      <c r="C69" s="101">
        <v>60.279998779296875</v>
      </c>
      <c r="D69" s="101">
        <v>9.010403633117676</v>
      </c>
      <c r="E69" s="101">
        <v>9.772796630859375</v>
      </c>
      <c r="F69" s="101">
        <v>20.470566528456466</v>
      </c>
      <c r="G69" s="101" t="s">
        <v>58</v>
      </c>
      <c r="H69" s="101">
        <v>24.334383926563163</v>
      </c>
      <c r="I69" s="101">
        <v>54.014384231738944</v>
      </c>
      <c r="J69" s="101" t="s">
        <v>61</v>
      </c>
      <c r="K69" s="101">
        <v>1.1470638399920778</v>
      </c>
      <c r="L69" s="101">
        <v>-1.1469820826103623</v>
      </c>
      <c r="M69" s="101">
        <v>0.2686188840929317</v>
      </c>
      <c r="N69" s="101">
        <v>0.08105682923983146</v>
      </c>
      <c r="O69" s="101">
        <v>0.04653466717771617</v>
      </c>
      <c r="P69" s="101">
        <v>-0.03289582860630939</v>
      </c>
      <c r="Q69" s="101">
        <v>0.005404567563810434</v>
      </c>
      <c r="R69" s="101">
        <v>0.001245941761656359</v>
      </c>
      <c r="S69" s="101">
        <v>0.0006471987533276305</v>
      </c>
      <c r="T69" s="101">
        <v>-0.000481497691170096</v>
      </c>
      <c r="U69" s="101">
        <v>0.00010832346665800988</v>
      </c>
      <c r="V69" s="101">
        <v>4.5998829169298816E-05</v>
      </c>
      <c r="W69" s="101">
        <v>4.1408723888788126E-05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2056</v>
      </c>
      <c r="B71" s="101">
        <v>130.88</v>
      </c>
      <c r="C71" s="101">
        <v>135.38</v>
      </c>
      <c r="D71" s="101">
        <v>8.690811188584837</v>
      </c>
      <c r="E71" s="101">
        <v>8.937119959777299</v>
      </c>
      <c r="F71" s="101">
        <v>12.611092510295345</v>
      </c>
      <c r="G71" s="101" t="s">
        <v>59</v>
      </c>
      <c r="H71" s="101">
        <v>-28.83132764581292</v>
      </c>
      <c r="I71" s="101">
        <v>34.548672354187076</v>
      </c>
      <c r="J71" s="101" t="s">
        <v>73</v>
      </c>
      <c r="K71" s="101">
        <v>4.63130518602805</v>
      </c>
      <c r="M71" s="101" t="s">
        <v>68</v>
      </c>
      <c r="N71" s="101">
        <v>2.7618391953117287</v>
      </c>
      <c r="X71" s="101">
        <v>67.5</v>
      </c>
    </row>
    <row r="72" spans="1:24" s="101" customFormat="1" ht="12.75" hidden="1">
      <c r="A72" s="101">
        <v>2055</v>
      </c>
      <c r="B72" s="101">
        <v>155.1999969482422</v>
      </c>
      <c r="C72" s="101">
        <v>137.89999389648438</v>
      </c>
      <c r="D72" s="101">
        <v>9.403480529785156</v>
      </c>
      <c r="E72" s="101">
        <v>10.013604164123535</v>
      </c>
      <c r="F72" s="101">
        <v>29.92466389300827</v>
      </c>
      <c r="G72" s="101" t="s">
        <v>56</v>
      </c>
      <c r="H72" s="101">
        <v>-11.855686201334464</v>
      </c>
      <c r="I72" s="101">
        <v>75.84431074690772</v>
      </c>
      <c r="J72" s="101" t="s">
        <v>62</v>
      </c>
      <c r="K72" s="101">
        <v>1.8884451054898477</v>
      </c>
      <c r="L72" s="101">
        <v>0.9252007601298677</v>
      </c>
      <c r="M72" s="101">
        <v>0.44706272510646533</v>
      </c>
      <c r="N72" s="101">
        <v>0.051721010365090955</v>
      </c>
      <c r="O72" s="101">
        <v>0.07584334379219616</v>
      </c>
      <c r="P72" s="101">
        <v>0.026540854027489704</v>
      </c>
      <c r="Q72" s="101">
        <v>0.009231910441544307</v>
      </c>
      <c r="R72" s="101">
        <v>0.0007961666623691461</v>
      </c>
      <c r="S72" s="101">
        <v>0.0009950517446104049</v>
      </c>
      <c r="T72" s="101">
        <v>0.0003905453790150261</v>
      </c>
      <c r="U72" s="101">
        <v>0.0002019498094789731</v>
      </c>
      <c r="V72" s="101">
        <v>2.954449989021157E-05</v>
      </c>
      <c r="W72" s="101">
        <v>6.20457967174333E-05</v>
      </c>
      <c r="X72" s="101">
        <v>67.5</v>
      </c>
    </row>
    <row r="73" spans="1:24" s="101" customFormat="1" ht="12.75" hidden="1">
      <c r="A73" s="101">
        <v>2054</v>
      </c>
      <c r="B73" s="101">
        <v>144.77999877929688</v>
      </c>
      <c r="C73" s="101">
        <v>141.67999267578125</v>
      </c>
      <c r="D73" s="101">
        <v>9.488909721374512</v>
      </c>
      <c r="E73" s="101">
        <v>10.215899467468262</v>
      </c>
      <c r="F73" s="101">
        <v>30.206916140411373</v>
      </c>
      <c r="G73" s="101" t="s">
        <v>57</v>
      </c>
      <c r="H73" s="101">
        <v>-1.442759435180065</v>
      </c>
      <c r="I73" s="101">
        <v>75.83723934411681</v>
      </c>
      <c r="J73" s="101" t="s">
        <v>60</v>
      </c>
      <c r="K73" s="101">
        <v>-1.047316160481884</v>
      </c>
      <c r="L73" s="101">
        <v>-0.005035249395709672</v>
      </c>
      <c r="M73" s="101">
        <v>0.252149661682151</v>
      </c>
      <c r="N73" s="101">
        <v>0.0005344998327314619</v>
      </c>
      <c r="O73" s="101">
        <v>-0.041378639889325705</v>
      </c>
      <c r="P73" s="101">
        <v>-0.0005759189043531638</v>
      </c>
      <c r="Q73" s="101">
        <v>0.00540511664043783</v>
      </c>
      <c r="R73" s="101">
        <v>4.292222996862291E-05</v>
      </c>
      <c r="S73" s="101">
        <v>-0.00048535749114244226</v>
      </c>
      <c r="T73" s="101">
        <v>-4.0994751853597285E-05</v>
      </c>
      <c r="U73" s="101">
        <v>0.00013084438106939592</v>
      </c>
      <c r="V73" s="101">
        <v>3.377762595565882E-06</v>
      </c>
      <c r="W73" s="101">
        <v>-2.8452453572429003E-05</v>
      </c>
      <c r="X73" s="101">
        <v>67.5</v>
      </c>
    </row>
    <row r="74" spans="1:24" s="101" customFormat="1" ht="12.75" hidden="1">
      <c r="A74" s="101">
        <v>1536</v>
      </c>
      <c r="B74" s="101">
        <v>87.37999725341797</v>
      </c>
      <c r="C74" s="101">
        <v>68.18000030517578</v>
      </c>
      <c r="D74" s="101">
        <v>9.463634490966797</v>
      </c>
      <c r="E74" s="101">
        <v>10.147468566894531</v>
      </c>
      <c r="F74" s="101">
        <v>19.42240501291202</v>
      </c>
      <c r="G74" s="101" t="s">
        <v>58</v>
      </c>
      <c r="H74" s="101">
        <v>28.894164093684005</v>
      </c>
      <c r="I74" s="101">
        <v>48.77416134710197</v>
      </c>
      <c r="J74" s="101" t="s">
        <v>61</v>
      </c>
      <c r="K74" s="101">
        <v>1.5714177599995636</v>
      </c>
      <c r="L74" s="101">
        <v>-0.9251870582797882</v>
      </c>
      <c r="M74" s="101">
        <v>0.3691688344012747</v>
      </c>
      <c r="N74" s="101">
        <v>0.05171824845366146</v>
      </c>
      <c r="O74" s="101">
        <v>0.06356115919719184</v>
      </c>
      <c r="P74" s="101">
        <v>-0.02653460476291526</v>
      </c>
      <c r="Q74" s="101">
        <v>0.007484175606167782</v>
      </c>
      <c r="R74" s="101">
        <v>0.0007950088279022734</v>
      </c>
      <c r="S74" s="101">
        <v>0.0008686518751744708</v>
      </c>
      <c r="T74" s="101">
        <v>-0.0003883878517544702</v>
      </c>
      <c r="U74" s="101">
        <v>0.00015382936485326928</v>
      </c>
      <c r="V74" s="101">
        <v>2.935077841575428E-05</v>
      </c>
      <c r="W74" s="101">
        <v>5.513745347773897E-05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2056</v>
      </c>
      <c r="B76" s="101">
        <v>126.58</v>
      </c>
      <c r="C76" s="101">
        <v>141.18</v>
      </c>
      <c r="D76" s="101">
        <v>8.818509210020839</v>
      </c>
      <c r="E76" s="101">
        <v>9.202629874807428</v>
      </c>
      <c r="F76" s="101">
        <v>10.153915134944809</v>
      </c>
      <c r="G76" s="101" t="s">
        <v>59</v>
      </c>
      <c r="H76" s="101">
        <v>-31.670640959093205</v>
      </c>
      <c r="I76" s="101">
        <v>27.409359040906793</v>
      </c>
      <c r="J76" s="101" t="s">
        <v>73</v>
      </c>
      <c r="K76" s="101">
        <v>5.521080957757417</v>
      </c>
      <c r="M76" s="101" t="s">
        <v>68</v>
      </c>
      <c r="N76" s="101">
        <v>3.6740481464391586</v>
      </c>
      <c r="X76" s="101">
        <v>67.5</v>
      </c>
    </row>
    <row r="77" spans="1:24" s="101" customFormat="1" ht="12.75" hidden="1">
      <c r="A77" s="101">
        <v>2055</v>
      </c>
      <c r="B77" s="101">
        <v>155.77999877929688</v>
      </c>
      <c r="C77" s="101">
        <v>133.3800048828125</v>
      </c>
      <c r="D77" s="101">
        <v>9.270100593566895</v>
      </c>
      <c r="E77" s="101">
        <v>9.554123878479004</v>
      </c>
      <c r="F77" s="101">
        <v>31.391615964614733</v>
      </c>
      <c r="G77" s="101" t="s">
        <v>56</v>
      </c>
      <c r="H77" s="101">
        <v>-7.570964270436718</v>
      </c>
      <c r="I77" s="101">
        <v>80.70903450886016</v>
      </c>
      <c r="J77" s="101" t="s">
        <v>62</v>
      </c>
      <c r="K77" s="101">
        <v>1.845160311875535</v>
      </c>
      <c r="L77" s="101">
        <v>1.3839411287761079</v>
      </c>
      <c r="M77" s="101">
        <v>0.43681577288009044</v>
      </c>
      <c r="N77" s="101">
        <v>0.05667613671853183</v>
      </c>
      <c r="O77" s="101">
        <v>0.07410484813739025</v>
      </c>
      <c r="P77" s="101">
        <v>0.039700668596883266</v>
      </c>
      <c r="Q77" s="101">
        <v>0.009020340398747823</v>
      </c>
      <c r="R77" s="101">
        <v>0.0008724137588417083</v>
      </c>
      <c r="S77" s="101">
        <v>0.0009722300895116459</v>
      </c>
      <c r="T77" s="101">
        <v>0.0005841770261417174</v>
      </c>
      <c r="U77" s="101">
        <v>0.00019733380538192058</v>
      </c>
      <c r="V77" s="101">
        <v>3.236672350551059E-05</v>
      </c>
      <c r="W77" s="101">
        <v>6.0621603973149415E-05</v>
      </c>
      <c r="X77" s="101">
        <v>67.5</v>
      </c>
    </row>
    <row r="78" spans="1:24" s="101" customFormat="1" ht="12.75" hidden="1">
      <c r="A78" s="101">
        <v>2054</v>
      </c>
      <c r="B78" s="101">
        <v>156.47999572753906</v>
      </c>
      <c r="C78" s="101">
        <v>150.97999572753906</v>
      </c>
      <c r="D78" s="101">
        <v>9.420432090759277</v>
      </c>
      <c r="E78" s="101">
        <v>10.112076759338379</v>
      </c>
      <c r="F78" s="101">
        <v>30.834198796311227</v>
      </c>
      <c r="G78" s="101" t="s">
        <v>57</v>
      </c>
      <c r="H78" s="101">
        <v>-10.966897462559942</v>
      </c>
      <c r="I78" s="101">
        <v>78.01309826497912</v>
      </c>
      <c r="J78" s="101" t="s">
        <v>60</v>
      </c>
      <c r="K78" s="101">
        <v>-0.7898275404046616</v>
      </c>
      <c r="L78" s="101">
        <v>-0.007531273819668296</v>
      </c>
      <c r="M78" s="101">
        <v>0.1914552842424881</v>
      </c>
      <c r="N78" s="101">
        <v>0.0005859896572516877</v>
      </c>
      <c r="O78" s="101">
        <v>-0.030996293253416744</v>
      </c>
      <c r="P78" s="101">
        <v>-0.0008615442681687257</v>
      </c>
      <c r="Q78" s="101">
        <v>0.0041649188214706425</v>
      </c>
      <c r="R78" s="101">
        <v>4.7051504416378255E-05</v>
      </c>
      <c r="S78" s="101">
        <v>-0.0003461458571808485</v>
      </c>
      <c r="T78" s="101">
        <v>-6.13372959280364E-05</v>
      </c>
      <c r="U78" s="101">
        <v>0.00010471394882802767</v>
      </c>
      <c r="V78" s="101">
        <v>3.7052487813350574E-06</v>
      </c>
      <c r="W78" s="101">
        <v>-1.969840324131245E-05</v>
      </c>
      <c r="X78" s="101">
        <v>67.5</v>
      </c>
    </row>
    <row r="79" spans="1:24" s="101" customFormat="1" ht="12.75" hidden="1">
      <c r="A79" s="101">
        <v>1536</v>
      </c>
      <c r="B79" s="101">
        <v>82.5</v>
      </c>
      <c r="C79" s="101">
        <v>59.70000076293945</v>
      </c>
      <c r="D79" s="101">
        <v>9.500434875488281</v>
      </c>
      <c r="E79" s="101">
        <v>10.097365379333496</v>
      </c>
      <c r="F79" s="101">
        <v>20.273894210041934</v>
      </c>
      <c r="G79" s="101" t="s">
        <v>58</v>
      </c>
      <c r="H79" s="101">
        <v>35.70482243087248</v>
      </c>
      <c r="I79" s="101">
        <v>50.70482243087248</v>
      </c>
      <c r="J79" s="101" t="s">
        <v>61</v>
      </c>
      <c r="K79" s="101">
        <v>1.6675697985208728</v>
      </c>
      <c r="L79" s="101">
        <v>-1.3839206363923984</v>
      </c>
      <c r="M79" s="101">
        <v>0.3926230935292253</v>
      </c>
      <c r="N79" s="101">
        <v>0.056673107286077995</v>
      </c>
      <c r="O79" s="101">
        <v>0.06731090789770901</v>
      </c>
      <c r="P79" s="101">
        <v>-0.039691319309309164</v>
      </c>
      <c r="Q79" s="101">
        <v>0.008001249409926029</v>
      </c>
      <c r="R79" s="101">
        <v>0.0008711440308860951</v>
      </c>
      <c r="S79" s="101">
        <v>0.0009085231931592933</v>
      </c>
      <c r="T79" s="101">
        <v>-0.0005809479615249694</v>
      </c>
      <c r="U79" s="101">
        <v>0.0001672591392640501</v>
      </c>
      <c r="V79" s="101">
        <v>3.215394100185212E-05</v>
      </c>
      <c r="W79" s="101">
        <v>5.7331943783723364E-05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2056</v>
      </c>
      <c r="B81" s="101">
        <v>144.54</v>
      </c>
      <c r="C81" s="101">
        <v>150.04</v>
      </c>
      <c r="D81" s="101">
        <v>8.825798899529294</v>
      </c>
      <c r="E81" s="101">
        <v>9.160268617484236</v>
      </c>
      <c r="F81" s="101">
        <v>15.641996136460373</v>
      </c>
      <c r="G81" s="101" t="s">
        <v>59</v>
      </c>
      <c r="H81" s="101">
        <v>-34.81922396798025</v>
      </c>
      <c r="I81" s="101">
        <v>42.22077603201974</v>
      </c>
      <c r="J81" s="101" t="s">
        <v>73</v>
      </c>
      <c r="K81" s="101">
        <v>5.70577758313879</v>
      </c>
      <c r="M81" s="101" t="s">
        <v>68</v>
      </c>
      <c r="N81" s="101">
        <v>3.8396401373909304</v>
      </c>
      <c r="X81" s="101">
        <v>67.5</v>
      </c>
    </row>
    <row r="82" spans="1:24" s="101" customFormat="1" ht="12.75" hidden="1">
      <c r="A82" s="101">
        <v>2055</v>
      </c>
      <c r="B82" s="101">
        <v>157.24000549316406</v>
      </c>
      <c r="C82" s="101">
        <v>139.63999938964844</v>
      </c>
      <c r="D82" s="101">
        <v>9.337703704833984</v>
      </c>
      <c r="E82" s="101">
        <v>9.724333763122559</v>
      </c>
      <c r="F82" s="101">
        <v>33.42764254552923</v>
      </c>
      <c r="G82" s="101" t="s">
        <v>56</v>
      </c>
      <c r="H82" s="101">
        <v>-4.413258353173362</v>
      </c>
      <c r="I82" s="101">
        <v>85.3267471399907</v>
      </c>
      <c r="J82" s="101" t="s">
        <v>62</v>
      </c>
      <c r="K82" s="101">
        <v>1.8497334889796144</v>
      </c>
      <c r="L82" s="101">
        <v>1.4432948171615432</v>
      </c>
      <c r="M82" s="101">
        <v>0.4378982194796075</v>
      </c>
      <c r="N82" s="101">
        <v>0.04574037903917816</v>
      </c>
      <c r="O82" s="101">
        <v>0.07428844453374416</v>
      </c>
      <c r="P82" s="101">
        <v>0.041403353559684934</v>
      </c>
      <c r="Q82" s="101">
        <v>0.009042661748639845</v>
      </c>
      <c r="R82" s="101">
        <v>0.0007040800592937652</v>
      </c>
      <c r="S82" s="101">
        <v>0.0009746393150049729</v>
      </c>
      <c r="T82" s="101">
        <v>0.0006092405697357638</v>
      </c>
      <c r="U82" s="101">
        <v>0.00019782209104806135</v>
      </c>
      <c r="V82" s="101">
        <v>2.612224682235523E-05</v>
      </c>
      <c r="W82" s="101">
        <v>6.077320648090509E-05</v>
      </c>
      <c r="X82" s="101">
        <v>67.5</v>
      </c>
    </row>
    <row r="83" spans="1:24" s="101" customFormat="1" ht="12.75" hidden="1">
      <c r="A83" s="101">
        <v>2054</v>
      </c>
      <c r="B83" s="101">
        <v>160.24000549316406</v>
      </c>
      <c r="C83" s="101">
        <v>147.24000549316406</v>
      </c>
      <c r="D83" s="101">
        <v>9.190278053283691</v>
      </c>
      <c r="E83" s="101">
        <v>9.883965492248535</v>
      </c>
      <c r="F83" s="101">
        <v>32.6939405199378</v>
      </c>
      <c r="G83" s="101" t="s">
        <v>57</v>
      </c>
      <c r="H83" s="101">
        <v>-7.936695264576656</v>
      </c>
      <c r="I83" s="101">
        <v>84.8033102285874</v>
      </c>
      <c r="J83" s="101" t="s">
        <v>60</v>
      </c>
      <c r="K83" s="101">
        <v>-1.027983281174513</v>
      </c>
      <c r="L83" s="101">
        <v>-0.007854096235918989</v>
      </c>
      <c r="M83" s="101">
        <v>0.24748257389576264</v>
      </c>
      <c r="N83" s="101">
        <v>0.0004728439797965047</v>
      </c>
      <c r="O83" s="101">
        <v>-0.040616687987905846</v>
      </c>
      <c r="P83" s="101">
        <v>-0.0008984458656175252</v>
      </c>
      <c r="Q83" s="101">
        <v>0.005304483216813998</v>
      </c>
      <c r="R83" s="101">
        <v>3.795097518486873E-05</v>
      </c>
      <c r="S83" s="101">
        <v>-0.0004765999628459787</v>
      </c>
      <c r="T83" s="101">
        <v>-6.396368179023314E-05</v>
      </c>
      <c r="U83" s="101">
        <v>0.0001283827163520604</v>
      </c>
      <c r="V83" s="101">
        <v>2.9847995340246E-06</v>
      </c>
      <c r="W83" s="101">
        <v>-2.794894971474813E-05</v>
      </c>
      <c r="X83" s="101">
        <v>67.5</v>
      </c>
    </row>
    <row r="84" spans="1:24" s="101" customFormat="1" ht="12.75" hidden="1">
      <c r="A84" s="101">
        <v>1536</v>
      </c>
      <c r="B84" s="101">
        <v>79.37999725341797</v>
      </c>
      <c r="C84" s="101">
        <v>69.77999877929688</v>
      </c>
      <c r="D84" s="101">
        <v>9.217155456542969</v>
      </c>
      <c r="E84" s="101">
        <v>10.012681007385254</v>
      </c>
      <c r="F84" s="101">
        <v>18.36804121715342</v>
      </c>
      <c r="G84" s="101" t="s">
        <v>58</v>
      </c>
      <c r="H84" s="101">
        <v>35.46395143645218</v>
      </c>
      <c r="I84" s="101">
        <v>47.343948689870146</v>
      </c>
      <c r="J84" s="101" t="s">
        <v>61</v>
      </c>
      <c r="K84" s="101">
        <v>1.5377790328517227</v>
      </c>
      <c r="L84" s="101">
        <v>-1.443273446862267</v>
      </c>
      <c r="M84" s="101">
        <v>0.36125783900330644</v>
      </c>
      <c r="N84" s="101">
        <v>0.04573793494702683</v>
      </c>
      <c r="O84" s="101">
        <v>0.06220174955848337</v>
      </c>
      <c r="P84" s="101">
        <v>-0.04139360434916039</v>
      </c>
      <c r="Q84" s="101">
        <v>0.007323400118992054</v>
      </c>
      <c r="R84" s="101">
        <v>0.0007030565079548225</v>
      </c>
      <c r="S84" s="101">
        <v>0.0008501613198496944</v>
      </c>
      <c r="T84" s="101">
        <v>-0.0006058735175131819</v>
      </c>
      <c r="U84" s="101">
        <v>0.00015050401273286327</v>
      </c>
      <c r="V84" s="101">
        <v>2.5951160875570372E-05</v>
      </c>
      <c r="W84" s="101">
        <v>5.396516316859613E-05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10.153915134944809</v>
      </c>
      <c r="G85" s="102"/>
      <c r="H85" s="102"/>
      <c r="I85" s="115"/>
      <c r="J85" s="115" t="s">
        <v>158</v>
      </c>
      <c r="K85" s="102">
        <f>AVERAGE(K83,K78,K73,K68,K63,K58)</f>
        <v>-1.0083966234634765</v>
      </c>
      <c r="L85" s="102">
        <f>AVERAGE(L83,L78,L73,L68,L63,L58)</f>
        <v>-0.006069690046642123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33.42764254552923</v>
      </c>
      <c r="G86" s="102"/>
      <c r="H86" s="102"/>
      <c r="I86" s="115"/>
      <c r="J86" s="115" t="s">
        <v>159</v>
      </c>
      <c r="K86" s="102">
        <f>AVERAGE(K84,K79,K74,K69,K64,K59)</f>
        <v>1.4019052516552335</v>
      </c>
      <c r="L86" s="102">
        <f>AVERAGE(L84,L79,L74,L69,L64,L59)</f>
        <v>-1.11530937918297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0.6302478896646727</v>
      </c>
      <c r="L87" s="102">
        <f>ABS(L85/$H$33)</f>
        <v>0.016860250129561456</v>
      </c>
      <c r="M87" s="115" t="s">
        <v>111</v>
      </c>
      <c r="N87" s="102">
        <f>K87+L87+L88+K88</f>
        <v>2.1407135765877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0.79653707480411</v>
      </c>
      <c r="L88" s="102">
        <f>ABS(L86/$H$34)</f>
        <v>0.6970683619893562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2056</v>
      </c>
      <c r="B91" s="101">
        <v>147.36</v>
      </c>
      <c r="C91" s="101">
        <v>138.66</v>
      </c>
      <c r="D91" s="101">
        <v>8.632790531196507</v>
      </c>
      <c r="E91" s="101">
        <v>9.452269837307258</v>
      </c>
      <c r="F91" s="101">
        <v>27.688681482091006</v>
      </c>
      <c r="G91" s="101" t="s">
        <v>59</v>
      </c>
      <c r="H91" s="101">
        <v>-3.442901513455567</v>
      </c>
      <c r="I91" s="101">
        <v>76.41709848654445</v>
      </c>
      <c r="J91" s="101" t="s">
        <v>73</v>
      </c>
      <c r="K91" s="101">
        <v>4.189550031864346</v>
      </c>
      <c r="M91" s="101" t="s">
        <v>68</v>
      </c>
      <c r="N91" s="101">
        <v>2.875439119093151</v>
      </c>
      <c r="X91" s="101">
        <v>67.5</v>
      </c>
    </row>
    <row r="92" spans="1:24" s="101" customFormat="1" ht="12.75" hidden="1">
      <c r="A92" s="101">
        <v>2055</v>
      </c>
      <c r="B92" s="101">
        <v>155.67999267578125</v>
      </c>
      <c r="C92" s="101">
        <v>141.5800018310547</v>
      </c>
      <c r="D92" s="101">
        <v>9.329874038696289</v>
      </c>
      <c r="E92" s="101">
        <v>9.628549575805664</v>
      </c>
      <c r="F92" s="101">
        <v>31.401797049284163</v>
      </c>
      <c r="G92" s="101" t="s">
        <v>56</v>
      </c>
      <c r="H92" s="101">
        <v>-7.9623628381795015</v>
      </c>
      <c r="I92" s="101">
        <v>80.21762983760175</v>
      </c>
      <c r="J92" s="101" t="s">
        <v>62</v>
      </c>
      <c r="K92" s="101">
        <v>1.547233490706415</v>
      </c>
      <c r="L92" s="101">
        <v>1.285030185142917</v>
      </c>
      <c r="M92" s="101">
        <v>0.36628728000957517</v>
      </c>
      <c r="N92" s="101">
        <v>0.0697853304727668</v>
      </c>
      <c r="O92" s="101">
        <v>0.062139729647560996</v>
      </c>
      <c r="P92" s="101">
        <v>0.03686345939669315</v>
      </c>
      <c r="Q92" s="101">
        <v>0.007563835302981151</v>
      </c>
      <c r="R92" s="101">
        <v>0.0010742288906288656</v>
      </c>
      <c r="S92" s="101">
        <v>0.0008152235123242632</v>
      </c>
      <c r="T92" s="101">
        <v>0.0005423902004093257</v>
      </c>
      <c r="U92" s="101">
        <v>0.00016541951110652685</v>
      </c>
      <c r="V92" s="101">
        <v>3.989398992600236E-05</v>
      </c>
      <c r="W92" s="101">
        <v>5.082449465692159E-05</v>
      </c>
      <c r="X92" s="101">
        <v>67.5</v>
      </c>
    </row>
    <row r="93" spans="1:24" s="101" customFormat="1" ht="12.75" hidden="1">
      <c r="A93" s="101">
        <v>1536</v>
      </c>
      <c r="B93" s="101">
        <v>87.69999694824219</v>
      </c>
      <c r="C93" s="101">
        <v>71.9000015258789</v>
      </c>
      <c r="D93" s="101">
        <v>9.432916641235352</v>
      </c>
      <c r="E93" s="101">
        <v>10.112841606140137</v>
      </c>
      <c r="F93" s="101">
        <v>18.881328379141024</v>
      </c>
      <c r="G93" s="101" t="s">
        <v>57</v>
      </c>
      <c r="H93" s="101">
        <v>27.37044206538662</v>
      </c>
      <c r="I93" s="101">
        <v>47.57043901362881</v>
      </c>
      <c r="J93" s="101" t="s">
        <v>60</v>
      </c>
      <c r="K93" s="101">
        <v>-1.1890073203657416</v>
      </c>
      <c r="L93" s="101">
        <v>0.006991178277234778</v>
      </c>
      <c r="M93" s="101">
        <v>0.27879928228453965</v>
      </c>
      <c r="N93" s="101">
        <v>0.000720939608900768</v>
      </c>
      <c r="O93" s="101">
        <v>-0.048178955630129874</v>
      </c>
      <c r="P93" s="101">
        <v>0.000800175599557408</v>
      </c>
      <c r="Q93" s="101">
        <v>0.005626462459487392</v>
      </c>
      <c r="R93" s="101">
        <v>5.7978726870545015E-05</v>
      </c>
      <c r="S93" s="101">
        <v>-0.0006653972769145003</v>
      </c>
      <c r="T93" s="101">
        <v>5.699731849119386E-05</v>
      </c>
      <c r="U93" s="101">
        <v>0.0001138756202012764</v>
      </c>
      <c r="V93" s="101">
        <v>4.564916795523239E-06</v>
      </c>
      <c r="W93" s="101">
        <v>-4.243353272767846E-05</v>
      </c>
      <c r="X93" s="101">
        <v>67.5</v>
      </c>
    </row>
    <row r="94" spans="1:24" s="101" customFormat="1" ht="12.75" hidden="1">
      <c r="A94" s="101">
        <v>2054</v>
      </c>
      <c r="B94" s="101">
        <v>142.67999267578125</v>
      </c>
      <c r="C94" s="101">
        <v>131.47999572753906</v>
      </c>
      <c r="D94" s="101">
        <v>9.374473571777344</v>
      </c>
      <c r="E94" s="101">
        <v>9.777881622314453</v>
      </c>
      <c r="F94" s="101">
        <v>16.275676690901882</v>
      </c>
      <c r="G94" s="101" t="s">
        <v>58</v>
      </c>
      <c r="H94" s="101">
        <v>-33.82325054516997</v>
      </c>
      <c r="I94" s="101">
        <v>41.35674213061127</v>
      </c>
      <c r="J94" s="101" t="s">
        <v>61</v>
      </c>
      <c r="K94" s="101">
        <v>-0.9900470023590983</v>
      </c>
      <c r="L94" s="101">
        <v>1.2850111673268583</v>
      </c>
      <c r="M94" s="101">
        <v>-0.2375654261344409</v>
      </c>
      <c r="N94" s="101">
        <v>0.06978160642514325</v>
      </c>
      <c r="O94" s="101">
        <v>-0.03924454401648652</v>
      </c>
      <c r="P94" s="101">
        <v>0.036854773879397465</v>
      </c>
      <c r="Q94" s="101">
        <v>-0.005055148334381796</v>
      </c>
      <c r="R94" s="101">
        <v>0.0010726631235817674</v>
      </c>
      <c r="S94" s="101">
        <v>-0.00047099452111577263</v>
      </c>
      <c r="T94" s="101">
        <v>0.0005393870921563492</v>
      </c>
      <c r="U94" s="101">
        <v>-0.00011998315622826816</v>
      </c>
      <c r="V94" s="101">
        <v>3.9631956384538066E-05</v>
      </c>
      <c r="W94" s="101">
        <v>-2.7973640402716494E-05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2056</v>
      </c>
      <c r="B96" s="101">
        <v>122.34</v>
      </c>
      <c r="C96" s="101">
        <v>140.74</v>
      </c>
      <c r="D96" s="101">
        <v>8.664218425287439</v>
      </c>
      <c r="E96" s="101">
        <v>8.998479053458603</v>
      </c>
      <c r="F96" s="101">
        <v>24.76798227042888</v>
      </c>
      <c r="G96" s="101" t="s">
        <v>59</v>
      </c>
      <c r="H96" s="101">
        <v>13.196881137449253</v>
      </c>
      <c r="I96" s="101">
        <v>68.03688113744926</v>
      </c>
      <c r="J96" s="101" t="s">
        <v>73</v>
      </c>
      <c r="K96" s="101">
        <v>3.1106647211386145</v>
      </c>
      <c r="M96" s="101" t="s">
        <v>68</v>
      </c>
      <c r="N96" s="101">
        <v>2.5058234980531116</v>
      </c>
      <c r="X96" s="101">
        <v>67.5</v>
      </c>
    </row>
    <row r="97" spans="1:24" s="101" customFormat="1" ht="12.75" hidden="1">
      <c r="A97" s="101">
        <v>2055</v>
      </c>
      <c r="B97" s="101">
        <v>151.97999572753906</v>
      </c>
      <c r="C97" s="101">
        <v>130.8800048828125</v>
      </c>
      <c r="D97" s="101">
        <v>9.504276275634766</v>
      </c>
      <c r="E97" s="101">
        <v>9.965718269348145</v>
      </c>
      <c r="F97" s="101">
        <v>30.599904460014205</v>
      </c>
      <c r="G97" s="101" t="s">
        <v>56</v>
      </c>
      <c r="H97" s="101">
        <v>-7.757151188320179</v>
      </c>
      <c r="I97" s="101">
        <v>76.72284453921888</v>
      </c>
      <c r="J97" s="101" t="s">
        <v>62</v>
      </c>
      <c r="K97" s="101">
        <v>0.9738389837328553</v>
      </c>
      <c r="L97" s="101">
        <v>1.4510496560001327</v>
      </c>
      <c r="M97" s="101">
        <v>0.23054350272551405</v>
      </c>
      <c r="N97" s="101">
        <v>0.017920766839388865</v>
      </c>
      <c r="O97" s="101">
        <v>0.039111081782486574</v>
      </c>
      <c r="P97" s="101">
        <v>0.04162597752195555</v>
      </c>
      <c r="Q97" s="101">
        <v>0.0047607756399402805</v>
      </c>
      <c r="R97" s="101">
        <v>0.00027588994295075586</v>
      </c>
      <c r="S97" s="101">
        <v>0.0005130795394352758</v>
      </c>
      <c r="T97" s="101">
        <v>0.0006124894856918626</v>
      </c>
      <c r="U97" s="101">
        <v>0.00010413701157742215</v>
      </c>
      <c r="V97" s="101">
        <v>1.0258508017663455E-05</v>
      </c>
      <c r="W97" s="101">
        <v>3.1985349159342165E-05</v>
      </c>
      <c r="X97" s="101">
        <v>67.5</v>
      </c>
    </row>
    <row r="98" spans="1:24" s="101" customFormat="1" ht="12.75" hidden="1">
      <c r="A98" s="101">
        <v>1536</v>
      </c>
      <c r="B98" s="101">
        <v>90.18000030517578</v>
      </c>
      <c r="C98" s="101">
        <v>73.08000183105469</v>
      </c>
      <c r="D98" s="101">
        <v>9.381861686706543</v>
      </c>
      <c r="E98" s="101">
        <v>10.000350952148438</v>
      </c>
      <c r="F98" s="101">
        <v>17.48299989686806</v>
      </c>
      <c r="G98" s="101" t="s">
        <v>57</v>
      </c>
      <c r="H98" s="101">
        <v>21.611751414300883</v>
      </c>
      <c r="I98" s="101">
        <v>44.291751719476665</v>
      </c>
      <c r="J98" s="101" t="s">
        <v>60</v>
      </c>
      <c r="K98" s="101">
        <v>-0.327225068827063</v>
      </c>
      <c r="L98" s="101">
        <v>0.007895160300563957</v>
      </c>
      <c r="M98" s="101">
        <v>0.0749933793204038</v>
      </c>
      <c r="N98" s="101">
        <v>0.00018485503939374648</v>
      </c>
      <c r="O98" s="101">
        <v>-0.013538818805257185</v>
      </c>
      <c r="P98" s="101">
        <v>0.0009034150678084693</v>
      </c>
      <c r="Q98" s="101">
        <v>0.001429946352014091</v>
      </c>
      <c r="R98" s="101">
        <v>1.4900297599742441E-05</v>
      </c>
      <c r="S98" s="101">
        <v>-0.0002096933862588676</v>
      </c>
      <c r="T98" s="101">
        <v>6.43373674038909E-05</v>
      </c>
      <c r="U98" s="101">
        <v>2.326867151843094E-05</v>
      </c>
      <c r="V98" s="101">
        <v>1.1739779795853088E-06</v>
      </c>
      <c r="W98" s="101">
        <v>-1.402760203723618E-05</v>
      </c>
      <c r="X98" s="101">
        <v>67.5</v>
      </c>
    </row>
    <row r="99" spans="1:24" s="101" customFormat="1" ht="12.75" hidden="1">
      <c r="A99" s="101">
        <v>2054</v>
      </c>
      <c r="B99" s="101">
        <v>137.97999572753906</v>
      </c>
      <c r="C99" s="101">
        <v>138.97999572753906</v>
      </c>
      <c r="D99" s="101">
        <v>9.608051300048828</v>
      </c>
      <c r="E99" s="101">
        <v>10.121259689331055</v>
      </c>
      <c r="F99" s="101">
        <v>15.67027021806382</v>
      </c>
      <c r="G99" s="101" t="s">
        <v>58</v>
      </c>
      <c r="H99" s="101">
        <v>-31.637276180532027</v>
      </c>
      <c r="I99" s="101">
        <v>38.842719547007036</v>
      </c>
      <c r="J99" s="101" t="s">
        <v>61</v>
      </c>
      <c r="K99" s="101">
        <v>-0.917216506921329</v>
      </c>
      <c r="L99" s="101">
        <v>1.4510281770599534</v>
      </c>
      <c r="M99" s="101">
        <v>-0.21800527449365792</v>
      </c>
      <c r="N99" s="101">
        <v>0.017919813412146633</v>
      </c>
      <c r="O99" s="101">
        <v>-0.03669301164465473</v>
      </c>
      <c r="P99" s="101">
        <v>0.04161617288835682</v>
      </c>
      <c r="Q99" s="101">
        <v>-0.004540951235612466</v>
      </c>
      <c r="R99" s="101">
        <v>0.0002754872805644762</v>
      </c>
      <c r="S99" s="101">
        <v>-0.0004682726743537403</v>
      </c>
      <c r="T99" s="101">
        <v>0.0006091010369705663</v>
      </c>
      <c r="U99" s="101">
        <v>-0.00010150411866541927</v>
      </c>
      <c r="V99" s="101">
        <v>1.0191111934029289E-05</v>
      </c>
      <c r="W99" s="101">
        <v>-2.874524207464529E-05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2056</v>
      </c>
      <c r="B101" s="101">
        <v>130.88</v>
      </c>
      <c r="C101" s="101">
        <v>141.78</v>
      </c>
      <c r="D101" s="101">
        <v>8.926694194727737</v>
      </c>
      <c r="E101" s="101">
        <v>9.101601556161548</v>
      </c>
      <c r="F101" s="101">
        <v>27.069888403190774</v>
      </c>
      <c r="G101" s="101" t="s">
        <v>59</v>
      </c>
      <c r="H101" s="101">
        <v>8.819597134806756</v>
      </c>
      <c r="I101" s="101">
        <v>72.19959713480675</v>
      </c>
      <c r="J101" s="101" t="s">
        <v>73</v>
      </c>
      <c r="K101" s="101">
        <v>4.275898212602225</v>
      </c>
      <c r="M101" s="101" t="s">
        <v>68</v>
      </c>
      <c r="N101" s="101">
        <v>3.113293131385486</v>
      </c>
      <c r="X101" s="101">
        <v>67.5</v>
      </c>
    </row>
    <row r="102" spans="1:24" s="101" customFormat="1" ht="12.75" hidden="1">
      <c r="A102" s="101">
        <v>2055</v>
      </c>
      <c r="B102" s="101">
        <v>151.89999389648438</v>
      </c>
      <c r="C102" s="101">
        <v>131.1999969482422</v>
      </c>
      <c r="D102" s="101">
        <v>9.178962707519531</v>
      </c>
      <c r="E102" s="101">
        <v>9.699195861816406</v>
      </c>
      <c r="F102" s="101">
        <v>30.437880003713275</v>
      </c>
      <c r="G102" s="101" t="s">
        <v>56</v>
      </c>
      <c r="H102" s="101">
        <v>-5.378904081999423</v>
      </c>
      <c r="I102" s="101">
        <v>79.02108981448495</v>
      </c>
      <c r="J102" s="101" t="s">
        <v>62</v>
      </c>
      <c r="K102" s="101">
        <v>1.4311168739779354</v>
      </c>
      <c r="L102" s="101">
        <v>1.4499494099013004</v>
      </c>
      <c r="M102" s="101">
        <v>0.33879788759034085</v>
      </c>
      <c r="N102" s="101">
        <v>0.07470304613213768</v>
      </c>
      <c r="O102" s="101">
        <v>0.057476310375375185</v>
      </c>
      <c r="P102" s="101">
        <v>0.04159440611187411</v>
      </c>
      <c r="Q102" s="101">
        <v>0.006996203774009496</v>
      </c>
      <c r="R102" s="101">
        <v>0.00114989924716983</v>
      </c>
      <c r="S102" s="101">
        <v>0.0007540381639390943</v>
      </c>
      <c r="T102" s="101">
        <v>0.0006120235914676423</v>
      </c>
      <c r="U102" s="101">
        <v>0.00015302995239528354</v>
      </c>
      <c r="V102" s="101">
        <v>4.269602963755196E-05</v>
      </c>
      <c r="W102" s="101">
        <v>4.701471248673116E-05</v>
      </c>
      <c r="X102" s="101">
        <v>67.5</v>
      </c>
    </row>
    <row r="103" spans="1:24" s="101" customFormat="1" ht="12.75" hidden="1">
      <c r="A103" s="101">
        <v>1536</v>
      </c>
      <c r="B103" s="101">
        <v>97.18000030517578</v>
      </c>
      <c r="C103" s="101">
        <v>60.279998779296875</v>
      </c>
      <c r="D103" s="101">
        <v>9.010403633117676</v>
      </c>
      <c r="E103" s="101">
        <v>9.772796630859375</v>
      </c>
      <c r="F103" s="101">
        <v>18.333540958539903</v>
      </c>
      <c r="G103" s="101" t="s">
        <v>57</v>
      </c>
      <c r="H103" s="101">
        <v>18.695550233999604</v>
      </c>
      <c r="I103" s="101">
        <v>48.375550539175386</v>
      </c>
      <c r="J103" s="101" t="s">
        <v>60</v>
      </c>
      <c r="K103" s="101">
        <v>-0.3852157173133962</v>
      </c>
      <c r="L103" s="101">
        <v>0.00788872070634661</v>
      </c>
      <c r="M103" s="101">
        <v>0.0874802119223019</v>
      </c>
      <c r="N103" s="101">
        <v>0.0007721315593259344</v>
      </c>
      <c r="O103" s="101">
        <v>-0.01606740291584341</v>
      </c>
      <c r="P103" s="101">
        <v>0.0009027422478068932</v>
      </c>
      <c r="Q103" s="101">
        <v>0.0016284673533822735</v>
      </c>
      <c r="R103" s="101">
        <v>6.211127089640397E-05</v>
      </c>
      <c r="S103" s="101">
        <v>-0.00025918449459164913</v>
      </c>
      <c r="T103" s="101">
        <v>6.429219070643841E-05</v>
      </c>
      <c r="U103" s="101">
        <v>2.3677592157300656E-05</v>
      </c>
      <c r="V103" s="101">
        <v>4.897966828580026E-06</v>
      </c>
      <c r="W103" s="101">
        <v>-1.7610691584814047E-05</v>
      </c>
      <c r="X103" s="101">
        <v>67.5</v>
      </c>
    </row>
    <row r="104" spans="1:24" s="101" customFormat="1" ht="12.75" hidden="1">
      <c r="A104" s="101">
        <v>2054</v>
      </c>
      <c r="B104" s="101">
        <v>143.66000366210938</v>
      </c>
      <c r="C104" s="101">
        <v>139.9600067138672</v>
      </c>
      <c r="D104" s="101">
        <v>9.561415672302246</v>
      </c>
      <c r="E104" s="101">
        <v>10.131134033203125</v>
      </c>
      <c r="F104" s="101">
        <v>14.010906831648255</v>
      </c>
      <c r="G104" s="101" t="s">
        <v>58</v>
      </c>
      <c r="H104" s="101">
        <v>-41.252718974825584</v>
      </c>
      <c r="I104" s="101">
        <v>34.90728468728379</v>
      </c>
      <c r="J104" s="101" t="s">
        <v>61</v>
      </c>
      <c r="K104" s="101">
        <v>-1.3782976304554482</v>
      </c>
      <c r="L104" s="101">
        <v>1.449927949712932</v>
      </c>
      <c r="M104" s="101">
        <v>-0.32730906061046705</v>
      </c>
      <c r="N104" s="101">
        <v>0.07469905564513774</v>
      </c>
      <c r="O104" s="101">
        <v>-0.055184824163046924</v>
      </c>
      <c r="P104" s="101">
        <v>0.04158460864591051</v>
      </c>
      <c r="Q104" s="101">
        <v>-0.006804040073840898</v>
      </c>
      <c r="R104" s="101">
        <v>0.0011482205662107674</v>
      </c>
      <c r="S104" s="101">
        <v>-0.0007080938853287125</v>
      </c>
      <c r="T104" s="101">
        <v>0.0006086373228180461</v>
      </c>
      <c r="U104" s="101">
        <v>-0.0001511870958770466</v>
      </c>
      <c r="V104" s="101">
        <v>4.241415881232168E-05</v>
      </c>
      <c r="W104" s="101">
        <v>-4.359181955498709E-05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2056</v>
      </c>
      <c r="B106" s="101">
        <v>130.88</v>
      </c>
      <c r="C106" s="101">
        <v>135.38</v>
      </c>
      <c r="D106" s="101">
        <v>8.690811188584837</v>
      </c>
      <c r="E106" s="101">
        <v>8.937119959777299</v>
      </c>
      <c r="F106" s="101">
        <v>27.125863971781854</v>
      </c>
      <c r="G106" s="101" t="s">
        <v>59</v>
      </c>
      <c r="H106" s="101">
        <v>10.932561415298906</v>
      </c>
      <c r="I106" s="101">
        <v>74.3125614152989</v>
      </c>
      <c r="J106" s="101" t="s">
        <v>73</v>
      </c>
      <c r="K106" s="101">
        <v>4.208345760617476</v>
      </c>
      <c r="M106" s="101" t="s">
        <v>68</v>
      </c>
      <c r="N106" s="101">
        <v>3.389114928686486</v>
      </c>
      <c r="X106" s="101">
        <v>67.5</v>
      </c>
    </row>
    <row r="107" spans="1:24" s="101" customFormat="1" ht="12.75" hidden="1">
      <c r="A107" s="101">
        <v>2055</v>
      </c>
      <c r="B107" s="101">
        <v>155.1999969482422</v>
      </c>
      <c r="C107" s="101">
        <v>137.89999389648438</v>
      </c>
      <c r="D107" s="101">
        <v>9.403480529785156</v>
      </c>
      <c r="E107" s="101">
        <v>10.013604164123535</v>
      </c>
      <c r="F107" s="101">
        <v>29.92466389300827</v>
      </c>
      <c r="G107" s="101" t="s">
        <v>56</v>
      </c>
      <c r="H107" s="101">
        <v>-11.855686201334464</v>
      </c>
      <c r="I107" s="101">
        <v>75.84431074690772</v>
      </c>
      <c r="J107" s="101" t="s">
        <v>62</v>
      </c>
      <c r="K107" s="101">
        <v>1.1348971459196175</v>
      </c>
      <c r="L107" s="101">
        <v>1.6857486216432112</v>
      </c>
      <c r="M107" s="101">
        <v>0.2686720526932568</v>
      </c>
      <c r="N107" s="101">
        <v>0.04441787781674779</v>
      </c>
      <c r="O107" s="101">
        <v>0.04557952010786943</v>
      </c>
      <c r="P107" s="101">
        <v>0.04835877700799102</v>
      </c>
      <c r="Q107" s="101">
        <v>0.005548113555279394</v>
      </c>
      <c r="R107" s="101">
        <v>0.0006837664164223819</v>
      </c>
      <c r="S107" s="101">
        <v>0.0005979341805066979</v>
      </c>
      <c r="T107" s="101">
        <v>0.0007115535208624224</v>
      </c>
      <c r="U107" s="101">
        <v>0.00012134702381557088</v>
      </c>
      <c r="V107" s="101">
        <v>2.5400559170137128E-05</v>
      </c>
      <c r="W107" s="101">
        <v>3.727400609776696E-05</v>
      </c>
      <c r="X107" s="101">
        <v>67.5</v>
      </c>
    </row>
    <row r="108" spans="1:24" s="101" customFormat="1" ht="12.75" hidden="1">
      <c r="A108" s="101">
        <v>1536</v>
      </c>
      <c r="B108" s="101">
        <v>87.37999725341797</v>
      </c>
      <c r="C108" s="101">
        <v>68.18000030517578</v>
      </c>
      <c r="D108" s="101">
        <v>9.463634490966797</v>
      </c>
      <c r="E108" s="101">
        <v>10.147468566894531</v>
      </c>
      <c r="F108" s="101">
        <v>18.46372808576245</v>
      </c>
      <c r="G108" s="101" t="s">
        <v>57</v>
      </c>
      <c r="H108" s="101">
        <v>26.486704096147562</v>
      </c>
      <c r="I108" s="101">
        <v>46.36670134956553</v>
      </c>
      <c r="J108" s="101" t="s">
        <v>60</v>
      </c>
      <c r="K108" s="101">
        <v>-0.6019932684938083</v>
      </c>
      <c r="L108" s="101">
        <v>0.009171832015547296</v>
      </c>
      <c r="M108" s="101">
        <v>0.13991606727533537</v>
      </c>
      <c r="N108" s="101">
        <v>0.0004586928122977863</v>
      </c>
      <c r="O108" s="101">
        <v>-0.024592824938880216</v>
      </c>
      <c r="P108" s="101">
        <v>0.0010495549404102862</v>
      </c>
      <c r="Q108" s="101">
        <v>0.0027639753540668506</v>
      </c>
      <c r="R108" s="101">
        <v>3.6916949095647976E-05</v>
      </c>
      <c r="S108" s="101">
        <v>-0.0003558768532451128</v>
      </c>
      <c r="T108" s="101">
        <v>7.474886040243419E-05</v>
      </c>
      <c r="U108" s="101">
        <v>5.1881996776438055E-05</v>
      </c>
      <c r="V108" s="101">
        <v>2.9090251750613578E-06</v>
      </c>
      <c r="W108" s="101">
        <v>-2.3161400734905367E-05</v>
      </c>
      <c r="X108" s="101">
        <v>67.5</v>
      </c>
    </row>
    <row r="109" spans="1:24" s="101" customFormat="1" ht="12.75" hidden="1">
      <c r="A109" s="101">
        <v>2054</v>
      </c>
      <c r="B109" s="101">
        <v>144.77999877929688</v>
      </c>
      <c r="C109" s="101">
        <v>141.67999267578125</v>
      </c>
      <c r="D109" s="101">
        <v>9.488909721374512</v>
      </c>
      <c r="E109" s="101">
        <v>10.215899467468262</v>
      </c>
      <c r="F109" s="101">
        <v>16.071904760345756</v>
      </c>
      <c r="G109" s="101" t="s">
        <v>58</v>
      </c>
      <c r="H109" s="101">
        <v>-36.93000467991271</v>
      </c>
      <c r="I109" s="101">
        <v>40.34999409938417</v>
      </c>
      <c r="J109" s="101" t="s">
        <v>61</v>
      </c>
      <c r="K109" s="101">
        <v>-0.9620788099239249</v>
      </c>
      <c r="L109" s="101">
        <v>1.6857236703770477</v>
      </c>
      <c r="M109" s="101">
        <v>-0.229364700894911</v>
      </c>
      <c r="N109" s="101">
        <v>0.04441550934805861</v>
      </c>
      <c r="O109" s="101">
        <v>-0.03837558618170236</v>
      </c>
      <c r="P109" s="101">
        <v>0.04834738615618906</v>
      </c>
      <c r="Q109" s="101">
        <v>-0.004810613709744942</v>
      </c>
      <c r="R109" s="101">
        <v>0.000682769105259293</v>
      </c>
      <c r="S109" s="101">
        <v>-0.00048049656558873835</v>
      </c>
      <c r="T109" s="101">
        <v>0.0007076164362988237</v>
      </c>
      <c r="U109" s="101">
        <v>-0.0001096966663093569</v>
      </c>
      <c r="V109" s="101">
        <v>2.5233429784444613E-05</v>
      </c>
      <c r="W109" s="101">
        <v>-2.920446963349093E-05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2056</v>
      </c>
      <c r="B111" s="101">
        <v>126.58</v>
      </c>
      <c r="C111" s="101">
        <v>141.18</v>
      </c>
      <c r="D111" s="101">
        <v>8.818509210020839</v>
      </c>
      <c r="E111" s="101">
        <v>9.202629874807428</v>
      </c>
      <c r="F111" s="101">
        <v>28.196896081181514</v>
      </c>
      <c r="G111" s="101" t="s">
        <v>59</v>
      </c>
      <c r="H111" s="101">
        <v>17.03436950742673</v>
      </c>
      <c r="I111" s="101">
        <v>76.11436950742673</v>
      </c>
      <c r="J111" s="101" t="s">
        <v>73</v>
      </c>
      <c r="K111" s="101">
        <v>6.136913673873076</v>
      </c>
      <c r="M111" s="101" t="s">
        <v>68</v>
      </c>
      <c r="N111" s="101">
        <v>4.709033824696737</v>
      </c>
      <c r="X111" s="101">
        <v>67.5</v>
      </c>
    </row>
    <row r="112" spans="1:24" s="101" customFormat="1" ht="12.75" hidden="1">
      <c r="A112" s="101">
        <v>2055</v>
      </c>
      <c r="B112" s="101">
        <v>155.77999877929688</v>
      </c>
      <c r="C112" s="101">
        <v>133.3800048828125</v>
      </c>
      <c r="D112" s="101">
        <v>9.270100593566895</v>
      </c>
      <c r="E112" s="101">
        <v>9.554123878479004</v>
      </c>
      <c r="F112" s="101">
        <v>31.391615964614733</v>
      </c>
      <c r="G112" s="101" t="s">
        <v>56</v>
      </c>
      <c r="H112" s="101">
        <v>-7.570964270436718</v>
      </c>
      <c r="I112" s="101">
        <v>80.70903450886016</v>
      </c>
      <c r="J112" s="101" t="s">
        <v>62</v>
      </c>
      <c r="K112" s="101">
        <v>1.5474059021446234</v>
      </c>
      <c r="L112" s="101">
        <v>1.8971551417040484</v>
      </c>
      <c r="M112" s="101">
        <v>0.36632769365107476</v>
      </c>
      <c r="N112" s="101">
        <v>0.04660328380647496</v>
      </c>
      <c r="O112" s="101">
        <v>0.062146595533208275</v>
      </c>
      <c r="P112" s="101">
        <v>0.0544232966876571</v>
      </c>
      <c r="Q112" s="101">
        <v>0.007564730006866</v>
      </c>
      <c r="R112" s="101">
        <v>0.0007173863124830082</v>
      </c>
      <c r="S112" s="101">
        <v>0.0008152937798309459</v>
      </c>
      <c r="T112" s="101">
        <v>0.0008007923427889561</v>
      </c>
      <c r="U112" s="101">
        <v>0.00016547357066692812</v>
      </c>
      <c r="V112" s="101">
        <v>2.664898303843957E-05</v>
      </c>
      <c r="W112" s="101">
        <v>5.0830876574754324E-05</v>
      </c>
      <c r="X112" s="101">
        <v>67.5</v>
      </c>
    </row>
    <row r="113" spans="1:24" s="101" customFormat="1" ht="12.75" hidden="1">
      <c r="A113" s="101">
        <v>1536</v>
      </c>
      <c r="B113" s="101">
        <v>82.5</v>
      </c>
      <c r="C113" s="101">
        <v>59.70000076293945</v>
      </c>
      <c r="D113" s="101">
        <v>9.500434875488281</v>
      </c>
      <c r="E113" s="101">
        <v>10.097365379333496</v>
      </c>
      <c r="F113" s="101">
        <v>16.19785904992192</v>
      </c>
      <c r="G113" s="101" t="s">
        <v>57</v>
      </c>
      <c r="H113" s="101">
        <v>25.51069608915025</v>
      </c>
      <c r="I113" s="101">
        <v>40.51069608915025</v>
      </c>
      <c r="J113" s="101" t="s">
        <v>60</v>
      </c>
      <c r="K113" s="101">
        <v>-0.3319006623143207</v>
      </c>
      <c r="L113" s="101">
        <v>0.010322299036458654</v>
      </c>
      <c r="M113" s="101">
        <v>0.07450146556604256</v>
      </c>
      <c r="N113" s="101">
        <v>0.000481425364718361</v>
      </c>
      <c r="O113" s="101">
        <v>-0.013984070953860915</v>
      </c>
      <c r="P113" s="101">
        <v>0.0011811519002442037</v>
      </c>
      <c r="Q113" s="101">
        <v>0.0013435628580396263</v>
      </c>
      <c r="R113" s="101">
        <v>3.8755769787411404E-05</v>
      </c>
      <c r="S113" s="101">
        <v>-0.0002366535521293623</v>
      </c>
      <c r="T113" s="101">
        <v>8.411611406608429E-05</v>
      </c>
      <c r="U113" s="101">
        <v>1.6342758210396795E-05</v>
      </c>
      <c r="V113" s="101">
        <v>3.0561917509201916E-06</v>
      </c>
      <c r="W113" s="101">
        <v>-1.6351910511032954E-05</v>
      </c>
      <c r="X113" s="101">
        <v>67.5</v>
      </c>
    </row>
    <row r="114" spans="1:24" s="101" customFormat="1" ht="12.75" hidden="1">
      <c r="A114" s="101">
        <v>2054</v>
      </c>
      <c r="B114" s="101">
        <v>156.47999572753906</v>
      </c>
      <c r="C114" s="101">
        <v>150.97999572753906</v>
      </c>
      <c r="D114" s="101">
        <v>9.420432090759277</v>
      </c>
      <c r="E114" s="101">
        <v>10.112076759338379</v>
      </c>
      <c r="F114" s="101">
        <v>16.631959404142023</v>
      </c>
      <c r="G114" s="101" t="s">
        <v>58</v>
      </c>
      <c r="H114" s="101">
        <v>-46.89974931329789</v>
      </c>
      <c r="I114" s="101">
        <v>42.080246414241174</v>
      </c>
      <c r="J114" s="101" t="s">
        <v>61</v>
      </c>
      <c r="K114" s="101">
        <v>-1.5113923965493976</v>
      </c>
      <c r="L114" s="101">
        <v>1.897127060013828</v>
      </c>
      <c r="M114" s="101">
        <v>-0.358671870606307</v>
      </c>
      <c r="N114" s="101">
        <v>0.046600797108687496</v>
      </c>
      <c r="O114" s="101">
        <v>-0.06055282896715534</v>
      </c>
      <c r="P114" s="101">
        <v>0.054410477874590454</v>
      </c>
      <c r="Q114" s="101">
        <v>-0.007444459612576004</v>
      </c>
      <c r="R114" s="101">
        <v>0.0007163386850129996</v>
      </c>
      <c r="S114" s="101">
        <v>-0.0007801916711267727</v>
      </c>
      <c r="T114" s="101">
        <v>0.0007963622640631879</v>
      </c>
      <c r="U114" s="101">
        <v>-0.0001646645585526508</v>
      </c>
      <c r="V114" s="101">
        <v>2.647315600688077E-05</v>
      </c>
      <c r="W114" s="101">
        <v>-4.812892099348455E-05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2056</v>
      </c>
      <c r="B116" s="101">
        <v>144.54</v>
      </c>
      <c r="C116" s="101">
        <v>150.04</v>
      </c>
      <c r="D116" s="101">
        <v>8.825798899529294</v>
      </c>
      <c r="E116" s="101">
        <v>9.160268617484236</v>
      </c>
      <c r="F116" s="101">
        <v>30.682894124358604</v>
      </c>
      <c r="G116" s="101" t="s">
        <v>59</v>
      </c>
      <c r="H116" s="101">
        <v>5.7790717819642765</v>
      </c>
      <c r="I116" s="101">
        <v>82.81907178196427</v>
      </c>
      <c r="J116" s="101" t="s">
        <v>73</v>
      </c>
      <c r="K116" s="101">
        <v>6.088012027499177</v>
      </c>
      <c r="M116" s="101" t="s">
        <v>68</v>
      </c>
      <c r="N116" s="101">
        <v>4.312696864204272</v>
      </c>
      <c r="X116" s="101">
        <v>67.5</v>
      </c>
    </row>
    <row r="117" spans="1:24" s="101" customFormat="1" ht="12.75" hidden="1">
      <c r="A117" s="101">
        <v>2055</v>
      </c>
      <c r="B117" s="101">
        <v>157.24000549316406</v>
      </c>
      <c r="C117" s="101">
        <v>139.63999938964844</v>
      </c>
      <c r="D117" s="101">
        <v>9.337703704833984</v>
      </c>
      <c r="E117" s="101">
        <v>9.724333763122559</v>
      </c>
      <c r="F117" s="101">
        <v>33.42764254552923</v>
      </c>
      <c r="G117" s="101" t="s">
        <v>56</v>
      </c>
      <c r="H117" s="101">
        <v>-4.413258353173362</v>
      </c>
      <c r="I117" s="101">
        <v>85.3267471399907</v>
      </c>
      <c r="J117" s="101" t="s">
        <v>62</v>
      </c>
      <c r="K117" s="101">
        <v>1.7806663533743081</v>
      </c>
      <c r="L117" s="101">
        <v>1.652392444458759</v>
      </c>
      <c r="M117" s="101">
        <v>0.42154948296577155</v>
      </c>
      <c r="N117" s="101">
        <v>0.04117910509736562</v>
      </c>
      <c r="O117" s="101">
        <v>0.07151480949919423</v>
      </c>
      <c r="P117" s="101">
        <v>0.04740184556768604</v>
      </c>
      <c r="Q117" s="101">
        <v>0.008705055849202321</v>
      </c>
      <c r="R117" s="101">
        <v>0.0006338966330753438</v>
      </c>
      <c r="S117" s="101">
        <v>0.0009382092506203114</v>
      </c>
      <c r="T117" s="101">
        <v>0.0006974557622242631</v>
      </c>
      <c r="U117" s="101">
        <v>0.00019039319080373785</v>
      </c>
      <c r="V117" s="101">
        <v>2.3555546878385022E-05</v>
      </c>
      <c r="W117" s="101">
        <v>5.849205878954775E-05</v>
      </c>
      <c r="X117" s="101">
        <v>67.5</v>
      </c>
    </row>
    <row r="118" spans="1:24" s="101" customFormat="1" ht="12.75" hidden="1">
      <c r="A118" s="101">
        <v>1536</v>
      </c>
      <c r="B118" s="101">
        <v>79.37999725341797</v>
      </c>
      <c r="C118" s="101">
        <v>69.77999877929688</v>
      </c>
      <c r="D118" s="101">
        <v>9.217155456542969</v>
      </c>
      <c r="E118" s="101">
        <v>10.012681007385254</v>
      </c>
      <c r="F118" s="101">
        <v>16.714410081997052</v>
      </c>
      <c r="G118" s="101" t="s">
        <v>57</v>
      </c>
      <c r="H118" s="101">
        <v>31.201688155939586</v>
      </c>
      <c r="I118" s="101">
        <v>43.081685409357554</v>
      </c>
      <c r="J118" s="101" t="s">
        <v>60</v>
      </c>
      <c r="K118" s="101">
        <v>-0.9835902145209352</v>
      </c>
      <c r="L118" s="101">
        <v>0.008990488927514483</v>
      </c>
      <c r="M118" s="101">
        <v>0.2288428449558638</v>
      </c>
      <c r="N118" s="101">
        <v>0.00042514818712697204</v>
      </c>
      <c r="O118" s="101">
        <v>-0.04014374840527179</v>
      </c>
      <c r="P118" s="101">
        <v>0.0010288786563672563</v>
      </c>
      <c r="Q118" s="101">
        <v>0.00453211778269187</v>
      </c>
      <c r="R118" s="101">
        <v>3.421514078068714E-05</v>
      </c>
      <c r="S118" s="101">
        <v>-0.000577869732870449</v>
      </c>
      <c r="T118" s="101">
        <v>7.327883410501697E-05</v>
      </c>
      <c r="U118" s="101">
        <v>8.58838469029526E-05</v>
      </c>
      <c r="V118" s="101">
        <v>2.6917228881646226E-06</v>
      </c>
      <c r="W118" s="101">
        <v>-3.7531630679269324E-05</v>
      </c>
      <c r="X118" s="101">
        <v>67.5</v>
      </c>
    </row>
    <row r="119" spans="1:24" s="101" customFormat="1" ht="12.75" hidden="1">
      <c r="A119" s="101">
        <v>2054</v>
      </c>
      <c r="B119" s="101">
        <v>160.24000549316406</v>
      </c>
      <c r="C119" s="101">
        <v>147.24000549316406</v>
      </c>
      <c r="D119" s="101">
        <v>9.190278053283691</v>
      </c>
      <c r="E119" s="101">
        <v>9.883965492248535</v>
      </c>
      <c r="F119" s="101">
        <v>19.135560079346412</v>
      </c>
      <c r="G119" s="101" t="s">
        <v>58</v>
      </c>
      <c r="H119" s="101">
        <v>-43.10515536498889</v>
      </c>
      <c r="I119" s="101">
        <v>49.63485012817518</v>
      </c>
      <c r="J119" s="101" t="s">
        <v>61</v>
      </c>
      <c r="K119" s="101">
        <v>-1.4843594416239003</v>
      </c>
      <c r="L119" s="101">
        <v>1.6523679861378449</v>
      </c>
      <c r="M119" s="101">
        <v>-0.3540267206034254</v>
      </c>
      <c r="N119" s="101">
        <v>0.04117691034595561</v>
      </c>
      <c r="O119" s="101">
        <v>-0.059184858212893265</v>
      </c>
      <c r="P119" s="101">
        <v>0.047390678112190256</v>
      </c>
      <c r="Q119" s="101">
        <v>-0.007432220781269867</v>
      </c>
      <c r="R119" s="101">
        <v>0.0006329725630433082</v>
      </c>
      <c r="S119" s="101">
        <v>-0.0007391232439733999</v>
      </c>
      <c r="T119" s="101">
        <v>0.0006935955253114291</v>
      </c>
      <c r="U119" s="101">
        <v>-0.0001699221349488604</v>
      </c>
      <c r="V119" s="101">
        <v>2.3401248185366632E-05</v>
      </c>
      <c r="W119" s="101">
        <v>-4.486309886749732E-05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14.010906831648255</v>
      </c>
      <c r="G120" s="102"/>
      <c r="H120" s="102"/>
      <c r="I120" s="115"/>
      <c r="J120" s="115" t="s">
        <v>158</v>
      </c>
      <c r="K120" s="102">
        <f>AVERAGE(K118,K113,K108,K103,K98,K93)</f>
        <v>-0.6364887086392109</v>
      </c>
      <c r="L120" s="102">
        <f>AVERAGE(L118,L113,L108,L103,L98,L93)</f>
        <v>0.008543279877277628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33.42764254552923</v>
      </c>
      <c r="G121" s="102"/>
      <c r="H121" s="102"/>
      <c r="I121" s="115"/>
      <c r="J121" s="115" t="s">
        <v>159</v>
      </c>
      <c r="K121" s="102">
        <f>AVERAGE(K119,K114,K109,K104,K99,K94)</f>
        <v>-1.2072319646388496</v>
      </c>
      <c r="L121" s="102">
        <f>AVERAGE(L119,L114,L109,L104,L99,L94)</f>
        <v>1.5701976684380776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0.3978054428995068</v>
      </c>
      <c r="L122" s="102">
        <f>ABS(L120/$H$33)</f>
        <v>0.02373133299243786</v>
      </c>
      <c r="M122" s="115" t="s">
        <v>111</v>
      </c>
      <c r="N122" s="102">
        <f>K122+L122+L123+K123</f>
        <v>2.088837571301453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0.68592725263571</v>
      </c>
      <c r="L123" s="102">
        <f>ABS(L121/$H$34)</f>
        <v>0.9813735427737985</v>
      </c>
      <c r="M123" s="102"/>
      <c r="N123" s="102"/>
    </row>
    <row r="124" s="101" customFormat="1" ht="12.75"/>
    <row r="125" s="116" customFormat="1" ht="12.75">
      <c r="A125" s="116" t="s">
        <v>118</v>
      </c>
    </row>
    <row r="126" spans="1:24" s="116" customFormat="1" ht="12.75">
      <c r="A126" s="116">
        <v>2056</v>
      </c>
      <c r="B126" s="116">
        <v>147.36</v>
      </c>
      <c r="C126" s="116">
        <v>138.66</v>
      </c>
      <c r="D126" s="116">
        <v>8.632790531196507</v>
      </c>
      <c r="E126" s="116">
        <v>9.452269837307258</v>
      </c>
      <c r="F126" s="116">
        <v>16.49454052224174</v>
      </c>
      <c r="G126" s="116" t="s">
        <v>59</v>
      </c>
      <c r="H126" s="116">
        <v>-34.33724990466912</v>
      </c>
      <c r="I126" s="116">
        <v>45.52275009533089</v>
      </c>
      <c r="J126" s="116" t="s">
        <v>73</v>
      </c>
      <c r="K126" s="116">
        <v>4.124189448249777</v>
      </c>
      <c r="M126" s="116" t="s">
        <v>68</v>
      </c>
      <c r="N126" s="116">
        <v>2.9437827971489563</v>
      </c>
      <c r="X126" s="116">
        <v>67.5</v>
      </c>
    </row>
    <row r="127" spans="1:24" s="116" customFormat="1" ht="12.75">
      <c r="A127" s="116">
        <v>2054</v>
      </c>
      <c r="B127" s="116">
        <v>142.67999267578125</v>
      </c>
      <c r="C127" s="116">
        <v>131.47999572753906</v>
      </c>
      <c r="D127" s="116">
        <v>9.374473571777344</v>
      </c>
      <c r="E127" s="116">
        <v>9.777881622314453</v>
      </c>
      <c r="F127" s="116">
        <v>28.916995451374667</v>
      </c>
      <c r="G127" s="116" t="s">
        <v>56</v>
      </c>
      <c r="H127" s="116">
        <v>-1.701467218030075</v>
      </c>
      <c r="I127" s="116">
        <v>73.47852545775118</v>
      </c>
      <c r="J127" s="116" t="s">
        <v>62</v>
      </c>
      <c r="K127" s="116">
        <v>1.4514294688516445</v>
      </c>
      <c r="L127" s="116">
        <v>1.37440577058909</v>
      </c>
      <c r="M127" s="116">
        <v>0.3436051871830507</v>
      </c>
      <c r="N127" s="116">
        <v>0.07403497702452888</v>
      </c>
      <c r="O127" s="116">
        <v>0.05829171512325736</v>
      </c>
      <c r="P127" s="116">
        <v>0.03942717316073639</v>
      </c>
      <c r="Q127" s="116">
        <v>0.007095503117720515</v>
      </c>
      <c r="R127" s="116">
        <v>0.0011395910989769591</v>
      </c>
      <c r="S127" s="116">
        <v>0.0007647703907921275</v>
      </c>
      <c r="T127" s="116">
        <v>0.0005801606838332021</v>
      </c>
      <c r="U127" s="116">
        <v>0.00015523537750086554</v>
      </c>
      <c r="V127" s="116">
        <v>4.228531538218489E-05</v>
      </c>
      <c r="W127" s="116">
        <v>4.768684087150442E-05</v>
      </c>
      <c r="X127" s="116">
        <v>67.5</v>
      </c>
    </row>
    <row r="128" spans="1:24" s="116" customFormat="1" ht="12.75">
      <c r="A128" s="116">
        <v>2055</v>
      </c>
      <c r="B128" s="116">
        <v>155.67999267578125</v>
      </c>
      <c r="C128" s="116">
        <v>141.5800018310547</v>
      </c>
      <c r="D128" s="116">
        <v>9.329874038696289</v>
      </c>
      <c r="E128" s="116">
        <v>9.628549575805664</v>
      </c>
      <c r="F128" s="116">
        <v>30.49548940749667</v>
      </c>
      <c r="G128" s="116" t="s">
        <v>57</v>
      </c>
      <c r="H128" s="116">
        <v>-10.277575907476006</v>
      </c>
      <c r="I128" s="116">
        <v>77.90241676830524</v>
      </c>
      <c r="J128" s="116" t="s">
        <v>60</v>
      </c>
      <c r="K128" s="116">
        <v>-0.9210280845892399</v>
      </c>
      <c r="L128" s="116">
        <v>-0.007479411679829897</v>
      </c>
      <c r="M128" s="116">
        <v>0.22104459802079057</v>
      </c>
      <c r="N128" s="116">
        <v>0.0007655471296829496</v>
      </c>
      <c r="O128" s="116">
        <v>-0.03650165048638963</v>
      </c>
      <c r="P128" s="116">
        <v>-0.0008555640457518051</v>
      </c>
      <c r="Q128" s="116">
        <v>0.004705513969613724</v>
      </c>
      <c r="R128" s="116">
        <v>6.1485711147608E-05</v>
      </c>
      <c r="S128" s="116">
        <v>-0.0004375808476273561</v>
      </c>
      <c r="T128" s="116">
        <v>-6.091049817764006E-05</v>
      </c>
      <c r="U128" s="116">
        <v>0.0001118352161468509</v>
      </c>
      <c r="V128" s="116">
        <v>4.84231063782837E-06</v>
      </c>
      <c r="W128" s="116">
        <v>-2.5980112831154015E-05</v>
      </c>
      <c r="X128" s="116">
        <v>67.5</v>
      </c>
    </row>
    <row r="129" spans="1:24" s="116" customFormat="1" ht="12.75">
      <c r="A129" s="116">
        <v>1536</v>
      </c>
      <c r="B129" s="116">
        <v>87.69999694824219</v>
      </c>
      <c r="C129" s="116">
        <v>71.9000015258789</v>
      </c>
      <c r="D129" s="116">
        <v>9.432916641235352</v>
      </c>
      <c r="E129" s="116">
        <v>10.112841606140137</v>
      </c>
      <c r="F129" s="116">
        <v>18.881328379141024</v>
      </c>
      <c r="G129" s="116" t="s">
        <v>58</v>
      </c>
      <c r="H129" s="116">
        <v>27.37044206538662</v>
      </c>
      <c r="I129" s="116">
        <v>47.57043901362881</v>
      </c>
      <c r="J129" s="116" t="s">
        <v>61</v>
      </c>
      <c r="K129" s="116">
        <v>1.1217641331620667</v>
      </c>
      <c r="L129" s="116">
        <v>-1.374385419243639</v>
      </c>
      <c r="M129" s="116">
        <v>0.2630661710386313</v>
      </c>
      <c r="N129" s="116">
        <v>0.07403101890839241</v>
      </c>
      <c r="O129" s="116">
        <v>0.04544836150820448</v>
      </c>
      <c r="P129" s="116">
        <v>-0.0394178892586895</v>
      </c>
      <c r="Q129" s="116">
        <v>0.005310772333225333</v>
      </c>
      <c r="R129" s="116">
        <v>0.0011379311842955118</v>
      </c>
      <c r="S129" s="116">
        <v>0.0006272134823344186</v>
      </c>
      <c r="T129" s="116">
        <v>-0.0005769543571874299</v>
      </c>
      <c r="U129" s="116">
        <v>0.00010766107401109918</v>
      </c>
      <c r="V129" s="116">
        <v>4.200714135307967E-05</v>
      </c>
      <c r="W129" s="116">
        <v>3.998835492471141E-05</v>
      </c>
      <c r="X129" s="116">
        <v>67.5</v>
      </c>
    </row>
    <row r="130" s="116" customFormat="1" ht="12.75">
      <c r="A130" s="116" t="s">
        <v>124</v>
      </c>
    </row>
    <row r="131" spans="1:24" s="116" customFormat="1" ht="12.75">
      <c r="A131" s="116">
        <v>2056</v>
      </c>
      <c r="B131" s="116">
        <v>122.34</v>
      </c>
      <c r="C131" s="116">
        <v>140.74</v>
      </c>
      <c r="D131" s="116">
        <v>8.664218425287439</v>
      </c>
      <c r="E131" s="116">
        <v>8.998479053458603</v>
      </c>
      <c r="F131" s="116">
        <v>11.79618820253447</v>
      </c>
      <c r="G131" s="116" t="s">
        <v>59</v>
      </c>
      <c r="H131" s="116">
        <v>-22.436235904568036</v>
      </c>
      <c r="I131" s="116">
        <v>32.40376409543197</v>
      </c>
      <c r="J131" s="116" t="s">
        <v>73</v>
      </c>
      <c r="K131" s="116">
        <v>2.1781538801841687</v>
      </c>
      <c r="M131" s="116" t="s">
        <v>68</v>
      </c>
      <c r="N131" s="116">
        <v>1.4880095322222426</v>
      </c>
      <c r="X131" s="116">
        <v>67.5</v>
      </c>
    </row>
    <row r="132" spans="1:24" s="116" customFormat="1" ht="12.75">
      <c r="A132" s="116">
        <v>2054</v>
      </c>
      <c r="B132" s="116">
        <v>137.97999572753906</v>
      </c>
      <c r="C132" s="116">
        <v>138.97999572753906</v>
      </c>
      <c r="D132" s="116">
        <v>9.608051300048828</v>
      </c>
      <c r="E132" s="116">
        <v>10.121259689331055</v>
      </c>
      <c r="F132" s="116">
        <v>28.038952034797717</v>
      </c>
      <c r="G132" s="116" t="s">
        <v>56</v>
      </c>
      <c r="H132" s="116">
        <v>-0.9783767303015338</v>
      </c>
      <c r="I132" s="116">
        <v>69.50161899723753</v>
      </c>
      <c r="J132" s="116" t="s">
        <v>62</v>
      </c>
      <c r="K132" s="116">
        <v>1.1208321572630442</v>
      </c>
      <c r="L132" s="116">
        <v>0.9209827659530956</v>
      </c>
      <c r="M132" s="116">
        <v>0.2653410982778082</v>
      </c>
      <c r="N132" s="116">
        <v>0.022782040181504436</v>
      </c>
      <c r="O132" s="116">
        <v>0.04501448905239667</v>
      </c>
      <c r="P132" s="116">
        <v>0.02641996390855619</v>
      </c>
      <c r="Q132" s="116">
        <v>0.005479320177492529</v>
      </c>
      <c r="R132" s="116">
        <v>0.00035068150618006454</v>
      </c>
      <c r="S132" s="116">
        <v>0.0005905746151349762</v>
      </c>
      <c r="T132" s="116">
        <v>0.00038876670583740065</v>
      </c>
      <c r="U132" s="116">
        <v>0.0001198686342148563</v>
      </c>
      <c r="V132" s="116">
        <v>1.301067264234968E-05</v>
      </c>
      <c r="W132" s="116">
        <v>3.68255480321556E-05</v>
      </c>
      <c r="X132" s="116">
        <v>67.5</v>
      </c>
    </row>
    <row r="133" spans="1:24" s="116" customFormat="1" ht="12.75">
      <c r="A133" s="116">
        <v>2055</v>
      </c>
      <c r="B133" s="116">
        <v>151.97999572753906</v>
      </c>
      <c r="C133" s="116">
        <v>130.8800048828125</v>
      </c>
      <c r="D133" s="116">
        <v>9.504276275634766</v>
      </c>
      <c r="E133" s="116">
        <v>9.965718269348145</v>
      </c>
      <c r="F133" s="116">
        <v>32.0875361375006</v>
      </c>
      <c r="G133" s="116" t="s">
        <v>57</v>
      </c>
      <c r="H133" s="116">
        <v>-4.027226669354761</v>
      </c>
      <c r="I133" s="116">
        <v>80.4527690581843</v>
      </c>
      <c r="J133" s="116" t="s">
        <v>60</v>
      </c>
      <c r="K133" s="116">
        <v>-0.7046632568925446</v>
      </c>
      <c r="L133" s="116">
        <v>-0.005011690762260761</v>
      </c>
      <c r="M133" s="116">
        <v>0.16915364822187498</v>
      </c>
      <c r="N133" s="116">
        <v>0.000235484606282132</v>
      </c>
      <c r="O133" s="116">
        <v>-0.02792105042727089</v>
      </c>
      <c r="P133" s="116">
        <v>-0.0005732921892418002</v>
      </c>
      <c r="Q133" s="116">
        <v>0.003602578022854198</v>
      </c>
      <c r="R133" s="116">
        <v>1.8891328814705704E-05</v>
      </c>
      <c r="S133" s="116">
        <v>-0.00033422520039433953</v>
      </c>
      <c r="T133" s="116">
        <v>-4.081495819282822E-05</v>
      </c>
      <c r="U133" s="116">
        <v>8.572400747855549E-05</v>
      </c>
      <c r="V133" s="116">
        <v>1.4838547724121344E-06</v>
      </c>
      <c r="W133" s="116">
        <v>-1.9825462381853326E-05</v>
      </c>
      <c r="X133" s="116">
        <v>67.5</v>
      </c>
    </row>
    <row r="134" spans="1:24" s="116" customFormat="1" ht="12.75">
      <c r="A134" s="116">
        <v>1536</v>
      </c>
      <c r="B134" s="116">
        <v>90.18000030517578</v>
      </c>
      <c r="C134" s="116">
        <v>73.08000183105469</v>
      </c>
      <c r="D134" s="116">
        <v>9.381861686706543</v>
      </c>
      <c r="E134" s="116">
        <v>10.000350952148438</v>
      </c>
      <c r="F134" s="116">
        <v>17.48299989686806</v>
      </c>
      <c r="G134" s="116" t="s">
        <v>58</v>
      </c>
      <c r="H134" s="116">
        <v>21.611751414300883</v>
      </c>
      <c r="I134" s="116">
        <v>44.291751719476665</v>
      </c>
      <c r="J134" s="116" t="s">
        <v>61</v>
      </c>
      <c r="K134" s="116">
        <v>0.8716159814623186</v>
      </c>
      <c r="L134" s="116">
        <v>-0.9209691298508967</v>
      </c>
      <c r="M134" s="116">
        <v>0.20443322070667397</v>
      </c>
      <c r="N134" s="116">
        <v>0.0227808231157675</v>
      </c>
      <c r="O134" s="116">
        <v>0.03530891059897112</v>
      </c>
      <c r="P134" s="116">
        <v>-0.026413743184091988</v>
      </c>
      <c r="Q134" s="116">
        <v>0.004128484128190962</v>
      </c>
      <c r="R134" s="116">
        <v>0.0003501722954094645</v>
      </c>
      <c r="S134" s="116">
        <v>0.0004869002890358445</v>
      </c>
      <c r="T134" s="116">
        <v>-0.0003866182752475388</v>
      </c>
      <c r="U134" s="116">
        <v>8.378474807715053E-05</v>
      </c>
      <c r="V134" s="116">
        <v>1.2925779574972494E-05</v>
      </c>
      <c r="W134" s="116">
        <v>3.103340183116118E-05</v>
      </c>
      <c r="X134" s="116">
        <v>67.5</v>
      </c>
    </row>
    <row r="135" s="116" customFormat="1" ht="12.75">
      <c r="A135" s="116" t="s">
        <v>130</v>
      </c>
    </row>
    <row r="136" spans="1:24" s="116" customFormat="1" ht="12.75">
      <c r="A136" s="116">
        <v>2056</v>
      </c>
      <c r="B136" s="116">
        <v>130.88</v>
      </c>
      <c r="C136" s="116">
        <v>141.78</v>
      </c>
      <c r="D136" s="116">
        <v>8.926694194727737</v>
      </c>
      <c r="E136" s="116">
        <v>9.101601556161548</v>
      </c>
      <c r="F136" s="116">
        <v>11.02003728821154</v>
      </c>
      <c r="G136" s="116" t="s">
        <v>59</v>
      </c>
      <c r="H136" s="116">
        <v>-33.98784881087143</v>
      </c>
      <c r="I136" s="116">
        <v>29.39215118912857</v>
      </c>
      <c r="J136" s="116" t="s">
        <v>73</v>
      </c>
      <c r="K136" s="116">
        <v>3.355142181418455</v>
      </c>
      <c r="M136" s="116" t="s">
        <v>68</v>
      </c>
      <c r="N136" s="116">
        <v>2.182282090515208</v>
      </c>
      <c r="X136" s="116">
        <v>67.5</v>
      </c>
    </row>
    <row r="137" spans="1:24" s="116" customFormat="1" ht="12.75">
      <c r="A137" s="116">
        <v>2054</v>
      </c>
      <c r="B137" s="116">
        <v>143.66000366210938</v>
      </c>
      <c r="C137" s="116">
        <v>139.9600067138672</v>
      </c>
      <c r="D137" s="116">
        <v>9.561415672302246</v>
      </c>
      <c r="E137" s="116">
        <v>10.131134033203125</v>
      </c>
      <c r="F137" s="116">
        <v>29.448761497564405</v>
      </c>
      <c r="G137" s="116" t="s">
        <v>56</v>
      </c>
      <c r="H137" s="116">
        <v>-2.7902843687529497</v>
      </c>
      <c r="I137" s="116">
        <v>73.36971929335643</v>
      </c>
      <c r="J137" s="116" t="s">
        <v>62</v>
      </c>
      <c r="K137" s="116">
        <v>1.4794482224819763</v>
      </c>
      <c r="L137" s="116">
        <v>1.0163973169837215</v>
      </c>
      <c r="M137" s="116">
        <v>0.35023822588623216</v>
      </c>
      <c r="N137" s="116">
        <v>0.07880166450719012</v>
      </c>
      <c r="O137" s="116">
        <v>0.059417008452195816</v>
      </c>
      <c r="P137" s="116">
        <v>0.029157053962296956</v>
      </c>
      <c r="Q137" s="116">
        <v>0.007232429796873711</v>
      </c>
      <c r="R137" s="116">
        <v>0.0012129753810945685</v>
      </c>
      <c r="S137" s="116">
        <v>0.0007795470212796998</v>
      </c>
      <c r="T137" s="116">
        <v>0.0004290520635093284</v>
      </c>
      <c r="U137" s="116">
        <v>0.0001582176737091082</v>
      </c>
      <c r="V137" s="116">
        <v>4.5016296967970625E-05</v>
      </c>
      <c r="W137" s="116">
        <v>4.860954057838662E-05</v>
      </c>
      <c r="X137" s="116">
        <v>67.5</v>
      </c>
    </row>
    <row r="138" spans="1:24" s="116" customFormat="1" ht="12.75">
      <c r="A138" s="116">
        <v>2055</v>
      </c>
      <c r="B138" s="116">
        <v>151.89999389648438</v>
      </c>
      <c r="C138" s="116">
        <v>131.1999969482422</v>
      </c>
      <c r="D138" s="116">
        <v>9.178962707519531</v>
      </c>
      <c r="E138" s="116">
        <v>9.699195861816406</v>
      </c>
      <c r="F138" s="116">
        <v>31.707401985640683</v>
      </c>
      <c r="G138" s="116" t="s">
        <v>57</v>
      </c>
      <c r="H138" s="116">
        <v>-2.083043445742547</v>
      </c>
      <c r="I138" s="116">
        <v>82.31695045074183</v>
      </c>
      <c r="J138" s="116" t="s">
        <v>60</v>
      </c>
      <c r="K138" s="116">
        <v>-1.2239013267633982</v>
      </c>
      <c r="L138" s="116">
        <v>-0.005531508956970129</v>
      </c>
      <c r="M138" s="116">
        <v>0.29195923197354234</v>
      </c>
      <c r="N138" s="116">
        <v>0.0008146469992732279</v>
      </c>
      <c r="O138" s="116">
        <v>-0.04879081779664817</v>
      </c>
      <c r="P138" s="116">
        <v>-0.0006326331096244415</v>
      </c>
      <c r="Q138" s="116">
        <v>0.00613167338763722</v>
      </c>
      <c r="R138" s="116">
        <v>6.543964181744306E-05</v>
      </c>
      <c r="S138" s="116">
        <v>-0.0006086572852512967</v>
      </c>
      <c r="T138" s="116">
        <v>-4.5032117904024155E-05</v>
      </c>
      <c r="U138" s="116">
        <v>0.0001403612513280977</v>
      </c>
      <c r="V138" s="116">
        <v>5.151799588524312E-06</v>
      </c>
      <c r="W138" s="116">
        <v>-3.692888957567614E-05</v>
      </c>
      <c r="X138" s="116">
        <v>67.5</v>
      </c>
    </row>
    <row r="139" spans="1:24" s="116" customFormat="1" ht="12.75">
      <c r="A139" s="116">
        <v>1536</v>
      </c>
      <c r="B139" s="116">
        <v>97.18000030517578</v>
      </c>
      <c r="C139" s="116">
        <v>60.279998779296875</v>
      </c>
      <c r="D139" s="116">
        <v>9.010403633117676</v>
      </c>
      <c r="E139" s="116">
        <v>9.772796630859375</v>
      </c>
      <c r="F139" s="116">
        <v>18.333540958539903</v>
      </c>
      <c r="G139" s="116" t="s">
        <v>58</v>
      </c>
      <c r="H139" s="116">
        <v>18.695550233999604</v>
      </c>
      <c r="I139" s="116">
        <v>48.375550539175386</v>
      </c>
      <c r="J139" s="116" t="s">
        <v>61</v>
      </c>
      <c r="K139" s="116">
        <v>0.8311633926923588</v>
      </c>
      <c r="L139" s="116">
        <v>-1.0163822648887408</v>
      </c>
      <c r="M139" s="116">
        <v>0.19345961267756806</v>
      </c>
      <c r="N139" s="116">
        <v>0.078797453508158</v>
      </c>
      <c r="O139" s="116">
        <v>0.033909246410715015</v>
      </c>
      <c r="P139" s="116">
        <v>-0.029150189898333484</v>
      </c>
      <c r="Q139" s="116">
        <v>0.0038354428993335582</v>
      </c>
      <c r="R139" s="116">
        <v>0.001211208870682641</v>
      </c>
      <c r="S139" s="116">
        <v>0.00048706248828725706</v>
      </c>
      <c r="T139" s="116">
        <v>-0.00042668229581117005</v>
      </c>
      <c r="U139" s="116">
        <v>7.30174732480686E-05</v>
      </c>
      <c r="V139" s="116">
        <v>4.472053167962342E-05</v>
      </c>
      <c r="W139" s="116">
        <v>3.160924785484991E-05</v>
      </c>
      <c r="X139" s="116">
        <v>67.5</v>
      </c>
    </row>
    <row r="140" s="116" customFormat="1" ht="12.75">
      <c r="A140" s="116" t="s">
        <v>136</v>
      </c>
    </row>
    <row r="141" spans="1:24" s="116" customFormat="1" ht="12.75">
      <c r="A141" s="116">
        <v>2056</v>
      </c>
      <c r="B141" s="116">
        <v>130.88</v>
      </c>
      <c r="C141" s="116">
        <v>135.38</v>
      </c>
      <c r="D141" s="116">
        <v>8.690811188584837</v>
      </c>
      <c r="E141" s="116">
        <v>8.937119959777299</v>
      </c>
      <c r="F141" s="116">
        <v>12.611092510295345</v>
      </c>
      <c r="G141" s="116" t="s">
        <v>59</v>
      </c>
      <c r="H141" s="116">
        <v>-28.83132764581292</v>
      </c>
      <c r="I141" s="116">
        <v>34.548672354187076</v>
      </c>
      <c r="J141" s="116" t="s">
        <v>73</v>
      </c>
      <c r="K141" s="116">
        <v>3.7840439734702533</v>
      </c>
      <c r="M141" s="116" t="s">
        <v>68</v>
      </c>
      <c r="N141" s="116">
        <v>2.396924094015187</v>
      </c>
      <c r="X141" s="116">
        <v>67.5</v>
      </c>
    </row>
    <row r="142" spans="1:24" s="116" customFormat="1" ht="12.75">
      <c r="A142" s="116">
        <v>2054</v>
      </c>
      <c r="B142" s="116">
        <v>144.77999877929688</v>
      </c>
      <c r="C142" s="116">
        <v>141.67999267578125</v>
      </c>
      <c r="D142" s="116">
        <v>9.488909721374512</v>
      </c>
      <c r="E142" s="116">
        <v>10.215899467468262</v>
      </c>
      <c r="F142" s="116">
        <v>28.049486063007176</v>
      </c>
      <c r="G142" s="116" t="s">
        <v>56</v>
      </c>
      <c r="H142" s="116">
        <v>-6.859185937897877</v>
      </c>
      <c r="I142" s="116">
        <v>70.420812841399</v>
      </c>
      <c r="J142" s="116" t="s">
        <v>62</v>
      </c>
      <c r="K142" s="116">
        <v>1.6133242852858423</v>
      </c>
      <c r="L142" s="116">
        <v>1.0138190099026139</v>
      </c>
      <c r="M142" s="116">
        <v>0.3819316569664686</v>
      </c>
      <c r="N142" s="116">
        <v>0.04919510644751418</v>
      </c>
      <c r="O142" s="116">
        <v>0.06479389405523812</v>
      </c>
      <c r="P142" s="116">
        <v>0.029083069440235306</v>
      </c>
      <c r="Q142" s="116">
        <v>0.007886939004816722</v>
      </c>
      <c r="R142" s="116">
        <v>0.0007572674748476302</v>
      </c>
      <c r="S142" s="116">
        <v>0.0008500811992605311</v>
      </c>
      <c r="T142" s="116">
        <v>0.00042795403768964776</v>
      </c>
      <c r="U142" s="116">
        <v>0.0001725338255589609</v>
      </c>
      <c r="V142" s="116">
        <v>2.810023862729671E-05</v>
      </c>
      <c r="W142" s="116">
        <v>5.3006405480808E-05</v>
      </c>
      <c r="X142" s="116">
        <v>67.5</v>
      </c>
    </row>
    <row r="143" spans="1:24" s="116" customFormat="1" ht="12.75">
      <c r="A143" s="116">
        <v>2055</v>
      </c>
      <c r="B143" s="116">
        <v>155.1999969482422</v>
      </c>
      <c r="C143" s="116">
        <v>137.89999389648438</v>
      </c>
      <c r="D143" s="116">
        <v>9.403480529785156</v>
      </c>
      <c r="E143" s="116">
        <v>10.013604164123535</v>
      </c>
      <c r="F143" s="116">
        <v>33.266634710305716</v>
      </c>
      <c r="G143" s="116" t="s">
        <v>57</v>
      </c>
      <c r="H143" s="116">
        <v>-3.38543323273133</v>
      </c>
      <c r="I143" s="116">
        <v>84.31456371551086</v>
      </c>
      <c r="J143" s="116" t="s">
        <v>60</v>
      </c>
      <c r="K143" s="116">
        <v>-0.9737052228471651</v>
      </c>
      <c r="L143" s="116">
        <v>-0.005517279031714749</v>
      </c>
      <c r="M143" s="116">
        <v>0.23395738920688863</v>
      </c>
      <c r="N143" s="116">
        <v>0.0005084884263271369</v>
      </c>
      <c r="O143" s="116">
        <v>-0.03854592845264986</v>
      </c>
      <c r="P143" s="116">
        <v>-0.0006310798379661509</v>
      </c>
      <c r="Q143" s="116">
        <v>0.004993115529497755</v>
      </c>
      <c r="R143" s="116">
        <v>4.083034155767071E-05</v>
      </c>
      <c r="S143" s="116">
        <v>-0.00045845008626620257</v>
      </c>
      <c r="T143" s="116">
        <v>-4.492466504308053E-05</v>
      </c>
      <c r="U143" s="116">
        <v>0.00011947233543388494</v>
      </c>
      <c r="V143" s="116">
        <v>3.212864790724463E-06</v>
      </c>
      <c r="W143" s="116">
        <v>-2.7093211395511057E-05</v>
      </c>
      <c r="X143" s="116">
        <v>67.5</v>
      </c>
    </row>
    <row r="144" spans="1:24" s="116" customFormat="1" ht="12.75">
      <c r="A144" s="116">
        <v>1536</v>
      </c>
      <c r="B144" s="116">
        <v>87.37999725341797</v>
      </c>
      <c r="C144" s="116">
        <v>68.18000030517578</v>
      </c>
      <c r="D144" s="116">
        <v>9.463634490966797</v>
      </c>
      <c r="E144" s="116">
        <v>10.147468566894531</v>
      </c>
      <c r="F144" s="116">
        <v>18.46372808576245</v>
      </c>
      <c r="G144" s="116" t="s">
        <v>58</v>
      </c>
      <c r="H144" s="116">
        <v>26.486704096147562</v>
      </c>
      <c r="I144" s="116">
        <v>46.36670134956553</v>
      </c>
      <c r="J144" s="116" t="s">
        <v>61</v>
      </c>
      <c r="K144" s="116">
        <v>1.2863566334781447</v>
      </c>
      <c r="L144" s="116">
        <v>-1.013803997068468</v>
      </c>
      <c r="M144" s="116">
        <v>0.30188695008007327</v>
      </c>
      <c r="N144" s="116">
        <v>0.04919247846879178</v>
      </c>
      <c r="O144" s="116">
        <v>0.052081283649355464</v>
      </c>
      <c r="P144" s="116">
        <v>-0.029076221664852905</v>
      </c>
      <c r="Q144" s="116">
        <v>0.0061051293331745035</v>
      </c>
      <c r="R144" s="116">
        <v>0.0007561659286627442</v>
      </c>
      <c r="S144" s="116">
        <v>0.0007158642076111461</v>
      </c>
      <c r="T144" s="116">
        <v>-0.00042558951214243933</v>
      </c>
      <c r="U144" s="116">
        <v>0.00012447602993341018</v>
      </c>
      <c r="V144" s="116">
        <v>2.7915961576623888E-05</v>
      </c>
      <c r="W144" s="116">
        <v>4.555915844562959E-05</v>
      </c>
      <c r="X144" s="116">
        <v>67.5</v>
      </c>
    </row>
    <row r="145" s="116" customFormat="1" ht="12.75">
      <c r="A145" s="116" t="s">
        <v>142</v>
      </c>
    </row>
    <row r="146" spans="1:24" s="116" customFormat="1" ht="12.75">
      <c r="A146" s="116">
        <v>2056</v>
      </c>
      <c r="B146" s="116">
        <v>126.58</v>
      </c>
      <c r="C146" s="116">
        <v>141.18</v>
      </c>
      <c r="D146" s="116">
        <v>8.818509210020839</v>
      </c>
      <c r="E146" s="116">
        <v>9.202629874807428</v>
      </c>
      <c r="F146" s="116">
        <v>10.153915134944809</v>
      </c>
      <c r="G146" s="116" t="s">
        <v>59</v>
      </c>
      <c r="H146" s="116">
        <v>-31.670640959093205</v>
      </c>
      <c r="I146" s="116">
        <v>27.409359040906793</v>
      </c>
      <c r="J146" s="116" t="s">
        <v>73</v>
      </c>
      <c r="K146" s="116">
        <v>4.380639954345216</v>
      </c>
      <c r="M146" s="116" t="s">
        <v>68</v>
      </c>
      <c r="N146" s="116">
        <v>2.6316734975356035</v>
      </c>
      <c r="X146" s="116">
        <v>67.5</v>
      </c>
    </row>
    <row r="147" spans="1:24" s="116" customFormat="1" ht="12.75">
      <c r="A147" s="116">
        <v>2054</v>
      </c>
      <c r="B147" s="116">
        <v>156.47999572753906</v>
      </c>
      <c r="C147" s="116">
        <v>150.97999572753906</v>
      </c>
      <c r="D147" s="116">
        <v>9.420432090759277</v>
      </c>
      <c r="E147" s="116">
        <v>10.112076759338379</v>
      </c>
      <c r="F147" s="116">
        <v>31.77955497697761</v>
      </c>
      <c r="G147" s="116" t="s">
        <v>56</v>
      </c>
      <c r="H147" s="116">
        <v>-8.575067368159864</v>
      </c>
      <c r="I147" s="116">
        <v>80.4049283593792</v>
      </c>
      <c r="J147" s="116" t="s">
        <v>62</v>
      </c>
      <c r="K147" s="116">
        <v>1.8250288049326922</v>
      </c>
      <c r="L147" s="116">
        <v>0.9243083683146558</v>
      </c>
      <c r="M147" s="116">
        <v>0.4320496710583467</v>
      </c>
      <c r="N147" s="116">
        <v>0.052346505881541584</v>
      </c>
      <c r="O147" s="116">
        <v>0.0732963341651086</v>
      </c>
      <c r="P147" s="116">
        <v>0.02651527470679664</v>
      </c>
      <c r="Q147" s="116">
        <v>0.008921859915516332</v>
      </c>
      <c r="R147" s="116">
        <v>0.0008057881515917761</v>
      </c>
      <c r="S147" s="116">
        <v>0.000961635511104524</v>
      </c>
      <c r="T147" s="116">
        <v>0.0003901779674907346</v>
      </c>
      <c r="U147" s="116">
        <v>0.00019516609322694963</v>
      </c>
      <c r="V147" s="116">
        <v>2.990485102937233E-05</v>
      </c>
      <c r="W147" s="116">
        <v>5.996255208221953E-05</v>
      </c>
      <c r="X147" s="116">
        <v>67.5</v>
      </c>
    </row>
    <row r="148" spans="1:24" s="116" customFormat="1" ht="12.75">
      <c r="A148" s="116">
        <v>2055</v>
      </c>
      <c r="B148" s="116">
        <v>155.77999877929688</v>
      </c>
      <c r="C148" s="116">
        <v>133.3800048828125</v>
      </c>
      <c r="D148" s="116">
        <v>9.270100593566895</v>
      </c>
      <c r="E148" s="116">
        <v>9.554123878479004</v>
      </c>
      <c r="F148" s="116">
        <v>34.85725369242804</v>
      </c>
      <c r="G148" s="116" t="s">
        <v>57</v>
      </c>
      <c r="H148" s="116">
        <v>1.3393216888647856</v>
      </c>
      <c r="I148" s="116">
        <v>89.61932046816166</v>
      </c>
      <c r="J148" s="116" t="s">
        <v>60</v>
      </c>
      <c r="K148" s="116">
        <v>-1.2645223198025606</v>
      </c>
      <c r="L148" s="116">
        <v>-0.005030351230069301</v>
      </c>
      <c r="M148" s="116">
        <v>0.30287955551445883</v>
      </c>
      <c r="N148" s="116">
        <v>0.0005409254170363999</v>
      </c>
      <c r="O148" s="116">
        <v>-0.05021216644876047</v>
      </c>
      <c r="P148" s="116">
        <v>-0.0005753161978086422</v>
      </c>
      <c r="Q148" s="116">
        <v>0.0064192345777117875</v>
      </c>
      <c r="R148" s="116">
        <v>4.343630955233861E-05</v>
      </c>
      <c r="S148" s="116">
        <v>-0.0006099918667831862</v>
      </c>
      <c r="T148" s="116">
        <v>-4.095020040949968E-05</v>
      </c>
      <c r="U148" s="116">
        <v>0.0001507199343488714</v>
      </c>
      <c r="V148" s="116">
        <v>3.4160636025357107E-06</v>
      </c>
      <c r="W148" s="116">
        <v>-3.647891611384076E-05</v>
      </c>
      <c r="X148" s="116">
        <v>67.5</v>
      </c>
    </row>
    <row r="149" spans="1:24" s="116" customFormat="1" ht="12.75">
      <c r="A149" s="116">
        <v>1536</v>
      </c>
      <c r="B149" s="116">
        <v>82.5</v>
      </c>
      <c r="C149" s="116">
        <v>59.70000076293945</v>
      </c>
      <c r="D149" s="116">
        <v>9.500434875488281</v>
      </c>
      <c r="E149" s="116">
        <v>10.097365379333496</v>
      </c>
      <c r="F149" s="116">
        <v>16.19785904992192</v>
      </c>
      <c r="G149" s="116" t="s">
        <v>58</v>
      </c>
      <c r="H149" s="116">
        <v>25.51069608915025</v>
      </c>
      <c r="I149" s="116">
        <v>40.51069608915025</v>
      </c>
      <c r="J149" s="116" t="s">
        <v>61</v>
      </c>
      <c r="K149" s="116">
        <v>1.315945835342474</v>
      </c>
      <c r="L149" s="116">
        <v>-0.9242946799062534</v>
      </c>
      <c r="M149" s="116">
        <v>0.30810857357916777</v>
      </c>
      <c r="N149" s="116">
        <v>0.052343710966069955</v>
      </c>
      <c r="O149" s="116">
        <v>0.05339560789583016</v>
      </c>
      <c r="P149" s="116">
        <v>-0.026509032499309148</v>
      </c>
      <c r="Q149" s="116">
        <v>0.006196209469377747</v>
      </c>
      <c r="R149" s="116">
        <v>0.0008046165746852127</v>
      </c>
      <c r="S149" s="116">
        <v>0.0007434062003209435</v>
      </c>
      <c r="T149" s="116">
        <v>-0.0003880231016339396</v>
      </c>
      <c r="U149" s="116">
        <v>0.0001239891339406091</v>
      </c>
      <c r="V149" s="116">
        <v>2.9709100029324047E-05</v>
      </c>
      <c r="W149" s="116">
        <v>4.758987635382402E-05</v>
      </c>
      <c r="X149" s="116">
        <v>67.5</v>
      </c>
    </row>
    <row r="150" s="116" customFormat="1" ht="12.75">
      <c r="A150" s="116" t="s">
        <v>148</v>
      </c>
    </row>
    <row r="151" spans="1:24" s="116" customFormat="1" ht="12.75">
      <c r="A151" s="116">
        <v>2056</v>
      </c>
      <c r="B151" s="116">
        <v>144.54</v>
      </c>
      <c r="C151" s="116">
        <v>150.04</v>
      </c>
      <c r="D151" s="116">
        <v>8.825798899529294</v>
      </c>
      <c r="E151" s="116">
        <v>9.160268617484236</v>
      </c>
      <c r="F151" s="116">
        <v>15.641996136460373</v>
      </c>
      <c r="G151" s="116" t="s">
        <v>59</v>
      </c>
      <c r="H151" s="116">
        <v>-34.81922396798025</v>
      </c>
      <c r="I151" s="116">
        <v>42.22077603201974</v>
      </c>
      <c r="J151" s="116" t="s">
        <v>73</v>
      </c>
      <c r="K151" s="116">
        <v>5.241892414056436</v>
      </c>
      <c r="M151" s="116" t="s">
        <v>68</v>
      </c>
      <c r="N151" s="116">
        <v>3.3663356548087755</v>
      </c>
      <c r="X151" s="116">
        <v>67.5</v>
      </c>
    </row>
    <row r="152" spans="1:24" s="116" customFormat="1" ht="12.75">
      <c r="A152" s="116">
        <v>2054</v>
      </c>
      <c r="B152" s="116">
        <v>160.24000549316406</v>
      </c>
      <c r="C152" s="116">
        <v>147.24000549316406</v>
      </c>
      <c r="D152" s="116">
        <v>9.190278053283691</v>
      </c>
      <c r="E152" s="116">
        <v>9.883965492248535</v>
      </c>
      <c r="F152" s="116">
        <v>33.73953709495742</v>
      </c>
      <c r="G152" s="116" t="s">
        <v>56</v>
      </c>
      <c r="H152" s="116">
        <v>-5.224570347384031</v>
      </c>
      <c r="I152" s="116">
        <v>87.51543514578003</v>
      </c>
      <c r="J152" s="116" t="s">
        <v>62</v>
      </c>
      <c r="K152" s="116">
        <v>1.8711085429107646</v>
      </c>
      <c r="L152" s="116">
        <v>1.2392121611156128</v>
      </c>
      <c r="M152" s="116">
        <v>0.4429583875992104</v>
      </c>
      <c r="N152" s="116">
        <v>0.04461063833575113</v>
      </c>
      <c r="O152" s="116">
        <v>0.07514691146037931</v>
      </c>
      <c r="P152" s="116">
        <v>0.03554887172310307</v>
      </c>
      <c r="Q152" s="116">
        <v>0.009147130097361332</v>
      </c>
      <c r="R152" s="116">
        <v>0.0006866997106487694</v>
      </c>
      <c r="S152" s="116">
        <v>0.0009859085425645948</v>
      </c>
      <c r="T152" s="116">
        <v>0.0005231020841234919</v>
      </c>
      <c r="U152" s="116">
        <v>0.00020010068525832059</v>
      </c>
      <c r="V152" s="116">
        <v>2.5481857008594958E-05</v>
      </c>
      <c r="W152" s="116">
        <v>6.147653855722637E-05</v>
      </c>
      <c r="X152" s="116">
        <v>67.5</v>
      </c>
    </row>
    <row r="153" spans="1:24" s="116" customFormat="1" ht="12.75">
      <c r="A153" s="116">
        <v>2055</v>
      </c>
      <c r="B153" s="116">
        <v>157.24000549316406</v>
      </c>
      <c r="C153" s="116">
        <v>139.63999938964844</v>
      </c>
      <c r="D153" s="116">
        <v>9.337703704833984</v>
      </c>
      <c r="E153" s="116">
        <v>9.724333763122559</v>
      </c>
      <c r="F153" s="116">
        <v>34.148189938547546</v>
      </c>
      <c r="G153" s="116" t="s">
        <v>57</v>
      </c>
      <c r="H153" s="116">
        <v>-2.574003158233623</v>
      </c>
      <c r="I153" s="116">
        <v>87.16600233493044</v>
      </c>
      <c r="J153" s="116" t="s">
        <v>60</v>
      </c>
      <c r="K153" s="116">
        <v>-1.2347585880126941</v>
      </c>
      <c r="L153" s="116">
        <v>-0.006743671559060793</v>
      </c>
      <c r="M153" s="116">
        <v>0.2960757223845148</v>
      </c>
      <c r="N153" s="116">
        <v>0.00046102971361386934</v>
      </c>
      <c r="O153" s="116">
        <v>-0.04897785290765695</v>
      </c>
      <c r="P153" s="116">
        <v>-0.0007713593723761779</v>
      </c>
      <c r="Q153" s="116">
        <v>0.006290358974524619</v>
      </c>
      <c r="R153" s="116">
        <v>3.700455794848591E-05</v>
      </c>
      <c r="S153" s="116">
        <v>-0.0005906543152991551</v>
      </c>
      <c r="T153" s="116">
        <v>-5.491165228127912E-05</v>
      </c>
      <c r="U153" s="116">
        <v>0.0001486877937811668</v>
      </c>
      <c r="V153" s="116">
        <v>2.9084428886495994E-06</v>
      </c>
      <c r="W153" s="116">
        <v>-3.518074121620252E-05</v>
      </c>
      <c r="X153" s="116">
        <v>67.5</v>
      </c>
    </row>
    <row r="154" spans="1:24" s="116" customFormat="1" ht="12.75">
      <c r="A154" s="116">
        <v>1536</v>
      </c>
      <c r="B154" s="116">
        <v>79.37999725341797</v>
      </c>
      <c r="C154" s="116">
        <v>69.77999877929688</v>
      </c>
      <c r="D154" s="116">
        <v>9.217155456542969</v>
      </c>
      <c r="E154" s="116">
        <v>10.012681007385254</v>
      </c>
      <c r="F154" s="116">
        <v>16.714410081997052</v>
      </c>
      <c r="G154" s="116" t="s">
        <v>58</v>
      </c>
      <c r="H154" s="116">
        <v>31.201688155939586</v>
      </c>
      <c r="I154" s="116">
        <v>43.081685409357554</v>
      </c>
      <c r="J154" s="116" t="s">
        <v>61</v>
      </c>
      <c r="K154" s="116">
        <v>1.4058514888431646</v>
      </c>
      <c r="L154" s="116">
        <v>-1.239193811778743</v>
      </c>
      <c r="M154" s="116">
        <v>0.32947124268891825</v>
      </c>
      <c r="N154" s="116">
        <v>0.044608256010814334</v>
      </c>
      <c r="O154" s="116">
        <v>0.05699322965572322</v>
      </c>
      <c r="P154" s="116">
        <v>-0.03554050204350362</v>
      </c>
      <c r="Q154" s="116">
        <v>0.00664088646113387</v>
      </c>
      <c r="R154" s="116">
        <v>0.0006857019434828377</v>
      </c>
      <c r="S154" s="116">
        <v>0.0007893941563758435</v>
      </c>
      <c r="T154" s="116">
        <v>-0.0005202119768498998</v>
      </c>
      <c r="U154" s="116">
        <v>0.0001339112550211471</v>
      </c>
      <c r="V154" s="116">
        <v>2.53153312553864E-05</v>
      </c>
      <c r="W154" s="116">
        <v>5.04150794946981E-05</v>
      </c>
      <c r="X154" s="116">
        <v>67.5</v>
      </c>
    </row>
    <row r="155" spans="1:14" s="116" customFormat="1" ht="12.75">
      <c r="A155" s="116" t="s">
        <v>154</v>
      </c>
      <c r="E155" s="117" t="s">
        <v>106</v>
      </c>
      <c r="F155" s="117">
        <f>MIN(F126:F154)</f>
        <v>10.153915134944809</v>
      </c>
      <c r="G155" s="117"/>
      <c r="H155" s="117"/>
      <c r="I155" s="118"/>
      <c r="J155" s="118" t="s">
        <v>158</v>
      </c>
      <c r="K155" s="117">
        <f>AVERAGE(K153,K148,K143,K138,K133,K128)</f>
        <v>-1.0537631331512671</v>
      </c>
      <c r="L155" s="117">
        <f>AVERAGE(L153,L148,L143,L138,L133,L128)</f>
        <v>-0.005885652203317605</v>
      </c>
      <c r="M155" s="118" t="s">
        <v>108</v>
      </c>
      <c r="N155" s="117" t="e">
        <f>Mittelwert(K151,K146,K141,K136,K131,K126)</f>
        <v>#NAME?</v>
      </c>
    </row>
    <row r="156" spans="5:14" s="116" customFormat="1" ht="12.75">
      <c r="E156" s="117" t="s">
        <v>107</v>
      </c>
      <c r="F156" s="117">
        <f>MAX(F126:F154)</f>
        <v>34.85725369242804</v>
      </c>
      <c r="G156" s="117"/>
      <c r="H156" s="117"/>
      <c r="I156" s="118"/>
      <c r="J156" s="118" t="s">
        <v>159</v>
      </c>
      <c r="K156" s="117">
        <f>AVERAGE(K154,K149,K144,K139,K134,K129)</f>
        <v>1.138782910830088</v>
      </c>
      <c r="L156" s="117">
        <f>AVERAGE(L154,L149,L144,L139,L134,L129)</f>
        <v>-1.0815048837894568</v>
      </c>
      <c r="M156" s="117"/>
      <c r="N156" s="117"/>
    </row>
    <row r="157" spans="5:14" s="116" customFormat="1" ht="12.75">
      <c r="E157" s="117"/>
      <c r="F157" s="117"/>
      <c r="G157" s="117"/>
      <c r="H157" s="117"/>
      <c r="I157" s="117"/>
      <c r="J157" s="118" t="s">
        <v>112</v>
      </c>
      <c r="K157" s="117">
        <f>ABS(K155/$G$33)</f>
        <v>0.6586019582195419</v>
      </c>
      <c r="L157" s="117">
        <f>ABS(L155/$H$33)</f>
        <v>0.016349033898104458</v>
      </c>
      <c r="M157" s="118" t="s">
        <v>111</v>
      </c>
      <c r="N157" s="117">
        <f>K157+L157+L158+K158</f>
        <v>1.9979272892758797</v>
      </c>
    </row>
    <row r="158" spans="5:14" s="116" customFormat="1" ht="12.75">
      <c r="E158" s="117"/>
      <c r="F158" s="117"/>
      <c r="G158" s="117"/>
      <c r="H158" s="117"/>
      <c r="I158" s="117"/>
      <c r="J158" s="117"/>
      <c r="K158" s="117">
        <f>ABS(K156/$G$34)</f>
        <v>0.6470357447898227</v>
      </c>
      <c r="L158" s="117">
        <f>ABS(L156/$H$34)</f>
        <v>0.6759405523684104</v>
      </c>
      <c r="M158" s="117"/>
      <c r="N158" s="117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2056</v>
      </c>
      <c r="B161" s="101">
        <v>147.36</v>
      </c>
      <c r="C161" s="101">
        <v>138.66</v>
      </c>
      <c r="D161" s="101">
        <v>8.632790531196507</v>
      </c>
      <c r="E161" s="101">
        <v>9.452269837307258</v>
      </c>
      <c r="F161" s="101">
        <v>29.413130837099022</v>
      </c>
      <c r="G161" s="101" t="s">
        <v>59</v>
      </c>
      <c r="H161" s="101">
        <v>1.3163506120722843</v>
      </c>
      <c r="I161" s="101">
        <v>81.1763506120723</v>
      </c>
      <c r="J161" s="101" t="s">
        <v>73</v>
      </c>
      <c r="K161" s="101">
        <v>4.647868100851181</v>
      </c>
      <c r="M161" s="101" t="s">
        <v>68</v>
      </c>
      <c r="N161" s="101">
        <v>3.109127272902894</v>
      </c>
      <c r="X161" s="101">
        <v>67.5</v>
      </c>
    </row>
    <row r="162" spans="1:24" s="101" customFormat="1" ht="12.75" hidden="1">
      <c r="A162" s="101">
        <v>2054</v>
      </c>
      <c r="B162" s="101">
        <v>142.67999267578125</v>
      </c>
      <c r="C162" s="101">
        <v>131.47999572753906</v>
      </c>
      <c r="D162" s="101">
        <v>9.374473571777344</v>
      </c>
      <c r="E162" s="101">
        <v>9.777881622314453</v>
      </c>
      <c r="F162" s="101">
        <v>28.916995451374667</v>
      </c>
      <c r="G162" s="101" t="s">
        <v>56</v>
      </c>
      <c r="H162" s="101">
        <v>-1.701467218030075</v>
      </c>
      <c r="I162" s="101">
        <v>73.47852545775118</v>
      </c>
      <c r="J162" s="101" t="s">
        <v>62</v>
      </c>
      <c r="K162" s="101">
        <v>1.683494588757408</v>
      </c>
      <c r="L162" s="101">
        <v>1.282218793085332</v>
      </c>
      <c r="M162" s="101">
        <v>0.3985452353922552</v>
      </c>
      <c r="N162" s="101">
        <v>0.06925573622472983</v>
      </c>
      <c r="O162" s="101">
        <v>0.06761227207825891</v>
      </c>
      <c r="P162" s="101">
        <v>0.03678274297961414</v>
      </c>
      <c r="Q162" s="101">
        <v>0.008229991108877833</v>
      </c>
      <c r="R162" s="101">
        <v>0.001066047724533101</v>
      </c>
      <c r="S162" s="101">
        <v>0.0008870280501806381</v>
      </c>
      <c r="T162" s="101">
        <v>0.000541207953840165</v>
      </c>
      <c r="U162" s="101">
        <v>0.00018000488772284239</v>
      </c>
      <c r="V162" s="101">
        <v>3.958788840945302E-05</v>
      </c>
      <c r="W162" s="101">
        <v>5.530587349121588E-05</v>
      </c>
      <c r="X162" s="101">
        <v>67.5</v>
      </c>
    </row>
    <row r="163" spans="1:24" s="101" customFormat="1" ht="12.75" hidden="1">
      <c r="A163" s="101">
        <v>1536</v>
      </c>
      <c r="B163" s="101">
        <v>87.69999694824219</v>
      </c>
      <c r="C163" s="101">
        <v>71.9000015258789</v>
      </c>
      <c r="D163" s="101">
        <v>9.432916641235352</v>
      </c>
      <c r="E163" s="101">
        <v>10.112841606140137</v>
      </c>
      <c r="F163" s="101">
        <v>16.990688430814053</v>
      </c>
      <c r="G163" s="101" t="s">
        <v>57</v>
      </c>
      <c r="H163" s="101">
        <v>22.6070816411287</v>
      </c>
      <c r="I163" s="101">
        <v>42.80707858937089</v>
      </c>
      <c r="J163" s="101" t="s">
        <v>60</v>
      </c>
      <c r="K163" s="101">
        <v>-0.8246031550538242</v>
      </c>
      <c r="L163" s="101">
        <v>0.006976116657134947</v>
      </c>
      <c r="M163" s="101">
        <v>0.1912518897509229</v>
      </c>
      <c r="N163" s="101">
        <v>0.0007156944828167922</v>
      </c>
      <c r="O163" s="101">
        <v>-0.03375162065701856</v>
      </c>
      <c r="P163" s="101">
        <v>0.0007983985416633723</v>
      </c>
      <c r="Q163" s="101">
        <v>0.003758493774902994</v>
      </c>
      <c r="R163" s="101">
        <v>5.756335864887241E-05</v>
      </c>
      <c r="S163" s="101">
        <v>-0.0004936818517609631</v>
      </c>
      <c r="T163" s="101">
        <v>5.6865578832393785E-05</v>
      </c>
      <c r="U163" s="101">
        <v>6.922068586846234E-05</v>
      </c>
      <c r="V163" s="101">
        <v>4.534804345777192E-06</v>
      </c>
      <c r="W163" s="101">
        <v>-3.228457719706951E-05</v>
      </c>
      <c r="X163" s="101">
        <v>67.5</v>
      </c>
    </row>
    <row r="164" spans="1:24" s="101" customFormat="1" ht="12.75" hidden="1">
      <c r="A164" s="101">
        <v>2055</v>
      </c>
      <c r="B164" s="101">
        <v>155.67999267578125</v>
      </c>
      <c r="C164" s="101">
        <v>141.5800018310547</v>
      </c>
      <c r="D164" s="101">
        <v>9.329874038696289</v>
      </c>
      <c r="E164" s="101">
        <v>9.628549575805664</v>
      </c>
      <c r="F164" s="101">
        <v>18.882143782757023</v>
      </c>
      <c r="G164" s="101" t="s">
        <v>58</v>
      </c>
      <c r="H164" s="101">
        <v>-39.944510543076206</v>
      </c>
      <c r="I164" s="101">
        <v>48.23548213270504</v>
      </c>
      <c r="J164" s="101" t="s">
        <v>61</v>
      </c>
      <c r="K164" s="101">
        <v>-1.4677137551480373</v>
      </c>
      <c r="L164" s="101">
        <v>1.2821998156050372</v>
      </c>
      <c r="M164" s="101">
        <v>-0.34965843236016625</v>
      </c>
      <c r="N164" s="101">
        <v>0.0692520381031246</v>
      </c>
      <c r="O164" s="101">
        <v>-0.05858538587915272</v>
      </c>
      <c r="P164" s="101">
        <v>0.03677407702272109</v>
      </c>
      <c r="Q164" s="101">
        <v>-0.007321644500808792</v>
      </c>
      <c r="R164" s="101">
        <v>0.0010644924662595145</v>
      </c>
      <c r="S164" s="101">
        <v>-0.000736951145632552</v>
      </c>
      <c r="T164" s="101">
        <v>0.0005382121842209771</v>
      </c>
      <c r="U164" s="101">
        <v>-0.00016616334208246038</v>
      </c>
      <c r="V164" s="101">
        <v>3.932729914785434E-05</v>
      </c>
      <c r="W164" s="101">
        <v>-4.490485182953881E-05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2056</v>
      </c>
      <c r="B166" s="101">
        <v>122.34</v>
      </c>
      <c r="C166" s="101">
        <v>140.74</v>
      </c>
      <c r="D166" s="101">
        <v>8.664218425287439</v>
      </c>
      <c r="E166" s="101">
        <v>8.998479053458603</v>
      </c>
      <c r="F166" s="101">
        <v>23.017702008502535</v>
      </c>
      <c r="G166" s="101" t="s">
        <v>59</v>
      </c>
      <c r="H166" s="101">
        <v>8.38891540016418</v>
      </c>
      <c r="I166" s="101">
        <v>63.22891540016418</v>
      </c>
      <c r="J166" s="101" t="s">
        <v>73</v>
      </c>
      <c r="K166" s="101">
        <v>4.745183359211183</v>
      </c>
      <c r="M166" s="101" t="s">
        <v>68</v>
      </c>
      <c r="N166" s="101">
        <v>3.3392474211000795</v>
      </c>
      <c r="X166" s="101">
        <v>67.5</v>
      </c>
    </row>
    <row r="167" spans="1:24" s="101" customFormat="1" ht="12.75" hidden="1">
      <c r="A167" s="101">
        <v>2054</v>
      </c>
      <c r="B167" s="101">
        <v>137.97999572753906</v>
      </c>
      <c r="C167" s="101">
        <v>138.97999572753906</v>
      </c>
      <c r="D167" s="101">
        <v>9.608051300048828</v>
      </c>
      <c r="E167" s="101">
        <v>10.121259689331055</v>
      </c>
      <c r="F167" s="101">
        <v>28.038952034797717</v>
      </c>
      <c r="G167" s="101" t="s">
        <v>56</v>
      </c>
      <c r="H167" s="101">
        <v>-0.9783767303015338</v>
      </c>
      <c r="I167" s="101">
        <v>69.50161899723753</v>
      </c>
      <c r="J167" s="101" t="s">
        <v>62</v>
      </c>
      <c r="K167" s="101">
        <v>1.5870829446120134</v>
      </c>
      <c r="L167" s="101">
        <v>1.441878921178992</v>
      </c>
      <c r="M167" s="101">
        <v>0.3757210412249498</v>
      </c>
      <c r="N167" s="101">
        <v>0.01830007593777476</v>
      </c>
      <c r="O167" s="101">
        <v>0.06374013857722073</v>
      </c>
      <c r="P167" s="101">
        <v>0.04136285337055572</v>
      </c>
      <c r="Q167" s="101">
        <v>0.007758714258577944</v>
      </c>
      <c r="R167" s="101">
        <v>0.00028171317692840704</v>
      </c>
      <c r="S167" s="101">
        <v>0.0008362158278893919</v>
      </c>
      <c r="T167" s="101">
        <v>0.0006086018167919829</v>
      </c>
      <c r="U167" s="101">
        <v>0.00016970299869265118</v>
      </c>
      <c r="V167" s="101">
        <v>1.0480277864905443E-05</v>
      </c>
      <c r="W167" s="101">
        <v>5.213421533211315E-05</v>
      </c>
      <c r="X167" s="101">
        <v>67.5</v>
      </c>
    </row>
    <row r="168" spans="1:24" s="101" customFormat="1" ht="12.75" hidden="1">
      <c r="A168" s="101">
        <v>1536</v>
      </c>
      <c r="B168" s="101">
        <v>90.18000030517578</v>
      </c>
      <c r="C168" s="101">
        <v>73.08000183105469</v>
      </c>
      <c r="D168" s="101">
        <v>9.381861686706543</v>
      </c>
      <c r="E168" s="101">
        <v>10.000350952148438</v>
      </c>
      <c r="F168" s="101">
        <v>19.26909195979603</v>
      </c>
      <c r="G168" s="101" t="s">
        <v>57</v>
      </c>
      <c r="H168" s="101">
        <v>26.136669715850807</v>
      </c>
      <c r="I168" s="101">
        <v>48.81667002102659</v>
      </c>
      <c r="J168" s="101" t="s">
        <v>60</v>
      </c>
      <c r="K168" s="101">
        <v>-0.6881854809353688</v>
      </c>
      <c r="L168" s="101">
        <v>0.007845371162320657</v>
      </c>
      <c r="M168" s="101">
        <v>0.1590602878489808</v>
      </c>
      <c r="N168" s="101">
        <v>0.0001887253900078778</v>
      </c>
      <c r="O168" s="101">
        <v>-0.028256933843898678</v>
      </c>
      <c r="P168" s="101">
        <v>0.000897789789927702</v>
      </c>
      <c r="Q168" s="101">
        <v>0.0030990006007298593</v>
      </c>
      <c r="R168" s="101">
        <v>1.5207231353089037E-05</v>
      </c>
      <c r="S168" s="101">
        <v>-0.0004204592598522546</v>
      </c>
      <c r="T168" s="101">
        <v>6.393919980182374E-05</v>
      </c>
      <c r="U168" s="101">
        <v>5.519613468007894E-05</v>
      </c>
      <c r="V168" s="101">
        <v>1.1943102822156709E-06</v>
      </c>
      <c r="W168" s="101">
        <v>-2.7689668101854515E-05</v>
      </c>
      <c r="X168" s="101">
        <v>67.5</v>
      </c>
    </row>
    <row r="169" spans="1:24" s="101" customFormat="1" ht="12.75" hidden="1">
      <c r="A169" s="101">
        <v>2055</v>
      </c>
      <c r="B169" s="101">
        <v>151.97999572753906</v>
      </c>
      <c r="C169" s="101">
        <v>130.8800048828125</v>
      </c>
      <c r="D169" s="101">
        <v>9.504276275634766</v>
      </c>
      <c r="E169" s="101">
        <v>9.965718269348145</v>
      </c>
      <c r="F169" s="101">
        <v>18.446167027004797</v>
      </c>
      <c r="G169" s="101" t="s">
        <v>58</v>
      </c>
      <c r="H169" s="101">
        <v>-38.2300995225789</v>
      </c>
      <c r="I169" s="101">
        <v>46.249896204960166</v>
      </c>
      <c r="J169" s="101" t="s">
        <v>61</v>
      </c>
      <c r="K169" s="101">
        <v>-1.4301164347381279</v>
      </c>
      <c r="L169" s="101">
        <v>1.4418575773950835</v>
      </c>
      <c r="M169" s="101">
        <v>-0.3403911362661487</v>
      </c>
      <c r="N169" s="101">
        <v>0.01829910276640604</v>
      </c>
      <c r="O169" s="101">
        <v>-0.05713449882150746</v>
      </c>
      <c r="P169" s="101">
        <v>0.04135310886072768</v>
      </c>
      <c r="Q169" s="101">
        <v>-0.007112934852993992</v>
      </c>
      <c r="R169" s="101">
        <v>0.00028130242474900494</v>
      </c>
      <c r="S169" s="101">
        <v>-0.0007228215005222488</v>
      </c>
      <c r="T169" s="101">
        <v>0.0006052337979088781</v>
      </c>
      <c r="U169" s="101">
        <v>-0.00016047583768797268</v>
      </c>
      <c r="V169" s="101">
        <v>1.0412004949836554E-05</v>
      </c>
      <c r="W169" s="101">
        <v>-4.417305387568627E-05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2056</v>
      </c>
      <c r="B171" s="101">
        <v>130.88</v>
      </c>
      <c r="C171" s="101">
        <v>141.78</v>
      </c>
      <c r="D171" s="101">
        <v>8.926694194727737</v>
      </c>
      <c r="E171" s="101">
        <v>9.101601556161548</v>
      </c>
      <c r="F171" s="101">
        <v>24.811029417850268</v>
      </c>
      <c r="G171" s="101" t="s">
        <v>59</v>
      </c>
      <c r="H171" s="101">
        <v>2.794869352526746</v>
      </c>
      <c r="I171" s="101">
        <v>66.17486935252674</v>
      </c>
      <c r="J171" s="101" t="s">
        <v>73</v>
      </c>
      <c r="K171" s="101">
        <v>5.578787449846499</v>
      </c>
      <c r="M171" s="101" t="s">
        <v>68</v>
      </c>
      <c r="N171" s="101">
        <v>3.7946916378226674</v>
      </c>
      <c r="X171" s="101">
        <v>67.5</v>
      </c>
    </row>
    <row r="172" spans="1:24" s="101" customFormat="1" ht="12.75" hidden="1">
      <c r="A172" s="101">
        <v>2054</v>
      </c>
      <c r="B172" s="101">
        <v>143.66000366210938</v>
      </c>
      <c r="C172" s="101">
        <v>139.9600067138672</v>
      </c>
      <c r="D172" s="101">
        <v>9.561415672302246</v>
      </c>
      <c r="E172" s="101">
        <v>10.131134033203125</v>
      </c>
      <c r="F172" s="101">
        <v>29.448761497564405</v>
      </c>
      <c r="G172" s="101" t="s">
        <v>56</v>
      </c>
      <c r="H172" s="101">
        <v>-2.7902843687529497</v>
      </c>
      <c r="I172" s="101">
        <v>73.36971929335643</v>
      </c>
      <c r="J172" s="101" t="s">
        <v>62</v>
      </c>
      <c r="K172" s="101">
        <v>1.8064401386733626</v>
      </c>
      <c r="L172" s="101">
        <v>1.4558036750320913</v>
      </c>
      <c r="M172" s="101">
        <v>0.4276509485210509</v>
      </c>
      <c r="N172" s="101">
        <v>0.07888864291762389</v>
      </c>
      <c r="O172" s="101">
        <v>0.07254999796093951</v>
      </c>
      <c r="P172" s="101">
        <v>0.04176234013612941</v>
      </c>
      <c r="Q172" s="101">
        <v>0.0088310259349269</v>
      </c>
      <c r="R172" s="101">
        <v>0.0012143268061858014</v>
      </c>
      <c r="S172" s="101">
        <v>0.0009518048437124341</v>
      </c>
      <c r="T172" s="101">
        <v>0.0006144796031852726</v>
      </c>
      <c r="U172" s="101">
        <v>0.0001931521299597773</v>
      </c>
      <c r="V172" s="101">
        <v>4.509281636499676E-05</v>
      </c>
      <c r="W172" s="101">
        <v>5.9344707479151434E-05</v>
      </c>
      <c r="X172" s="101">
        <v>67.5</v>
      </c>
    </row>
    <row r="173" spans="1:24" s="101" customFormat="1" ht="12.75" hidden="1">
      <c r="A173" s="101">
        <v>1536</v>
      </c>
      <c r="B173" s="101">
        <v>97.18000030517578</v>
      </c>
      <c r="C173" s="101">
        <v>60.279998779296875</v>
      </c>
      <c r="D173" s="101">
        <v>9.010403633117676</v>
      </c>
      <c r="E173" s="101">
        <v>9.772796630859375</v>
      </c>
      <c r="F173" s="101">
        <v>20.470566528456466</v>
      </c>
      <c r="G173" s="101" t="s">
        <v>57</v>
      </c>
      <c r="H173" s="101">
        <v>24.334383926563163</v>
      </c>
      <c r="I173" s="101">
        <v>54.014384231738944</v>
      </c>
      <c r="J173" s="101" t="s">
        <v>60</v>
      </c>
      <c r="K173" s="101">
        <v>-0.8346946214436579</v>
      </c>
      <c r="L173" s="101">
        <v>0.007920526179184673</v>
      </c>
      <c r="M173" s="101">
        <v>0.19327934844458114</v>
      </c>
      <c r="N173" s="101">
        <v>0.0008152732968169865</v>
      </c>
      <c r="O173" s="101">
        <v>-0.03421511180807166</v>
      </c>
      <c r="P173" s="101">
        <v>0.0009064654654508161</v>
      </c>
      <c r="Q173" s="101">
        <v>0.003783100954584756</v>
      </c>
      <c r="R173" s="101">
        <v>6.557367869464869E-05</v>
      </c>
      <c r="S173" s="101">
        <v>-0.0005045211889781584</v>
      </c>
      <c r="T173" s="101">
        <v>6.456171690892497E-05</v>
      </c>
      <c r="U173" s="101">
        <v>6.861300782548415E-05</v>
      </c>
      <c r="V173" s="101">
        <v>5.166868272505341E-06</v>
      </c>
      <c r="W173" s="101">
        <v>-3.310442278384761E-05</v>
      </c>
      <c r="X173" s="101">
        <v>67.5</v>
      </c>
    </row>
    <row r="174" spans="1:24" s="101" customFormat="1" ht="12.75" hidden="1">
      <c r="A174" s="101">
        <v>2055</v>
      </c>
      <c r="B174" s="101">
        <v>151.89999389648438</v>
      </c>
      <c r="C174" s="101">
        <v>131.1999969482422</v>
      </c>
      <c r="D174" s="101">
        <v>9.178962707519531</v>
      </c>
      <c r="E174" s="101">
        <v>9.699195861816406</v>
      </c>
      <c r="F174" s="101">
        <v>15.35871628097771</v>
      </c>
      <c r="G174" s="101" t="s">
        <v>58</v>
      </c>
      <c r="H174" s="101">
        <v>-44.526569777384395</v>
      </c>
      <c r="I174" s="101">
        <v>39.87342411909998</v>
      </c>
      <c r="J174" s="101" t="s">
        <v>61</v>
      </c>
      <c r="K174" s="101">
        <v>-1.602033352818619</v>
      </c>
      <c r="L174" s="101">
        <v>1.4557821284457326</v>
      </c>
      <c r="M174" s="101">
        <v>-0.3814818832340439</v>
      </c>
      <c r="N174" s="101">
        <v>0.07888443009134227</v>
      </c>
      <c r="O174" s="101">
        <v>-0.06397521651462762</v>
      </c>
      <c r="P174" s="101">
        <v>0.04175250141016356</v>
      </c>
      <c r="Q174" s="101">
        <v>-0.00797967206285894</v>
      </c>
      <c r="R174" s="101">
        <v>0.0012125550234458888</v>
      </c>
      <c r="S174" s="101">
        <v>-0.0008070878703006981</v>
      </c>
      <c r="T174" s="101">
        <v>0.0006110785280473385</v>
      </c>
      <c r="U174" s="101">
        <v>-0.00018055470214076052</v>
      </c>
      <c r="V174" s="101">
        <v>4.4795820787009784E-05</v>
      </c>
      <c r="W174" s="101">
        <v>-4.92533399672989E-05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2056</v>
      </c>
      <c r="B176" s="101">
        <v>130.88</v>
      </c>
      <c r="C176" s="101">
        <v>135.38</v>
      </c>
      <c r="D176" s="101">
        <v>8.690811188584837</v>
      </c>
      <c r="E176" s="101">
        <v>8.937119959777299</v>
      </c>
      <c r="F176" s="101">
        <v>26.139622359820958</v>
      </c>
      <c r="G176" s="101" t="s">
        <v>59</v>
      </c>
      <c r="H176" s="101">
        <v>8.23070681500272</v>
      </c>
      <c r="I176" s="101">
        <v>71.61070681500271</v>
      </c>
      <c r="J176" s="101" t="s">
        <v>73</v>
      </c>
      <c r="K176" s="101">
        <v>5.387573914967348</v>
      </c>
      <c r="M176" s="101" t="s">
        <v>68</v>
      </c>
      <c r="N176" s="101">
        <v>3.9853248316098266</v>
      </c>
      <c r="X176" s="101">
        <v>67.5</v>
      </c>
    </row>
    <row r="177" spans="1:24" s="101" customFormat="1" ht="12.75" hidden="1">
      <c r="A177" s="101">
        <v>2054</v>
      </c>
      <c r="B177" s="101">
        <v>144.77999877929688</v>
      </c>
      <c r="C177" s="101">
        <v>141.67999267578125</v>
      </c>
      <c r="D177" s="101">
        <v>9.488909721374512</v>
      </c>
      <c r="E177" s="101">
        <v>10.215899467468262</v>
      </c>
      <c r="F177" s="101">
        <v>28.049486063007176</v>
      </c>
      <c r="G177" s="101" t="s">
        <v>56</v>
      </c>
      <c r="H177" s="101">
        <v>-6.859185937897877</v>
      </c>
      <c r="I177" s="101">
        <v>70.420812841399</v>
      </c>
      <c r="J177" s="101" t="s">
        <v>62</v>
      </c>
      <c r="K177" s="101">
        <v>1.5595865099159123</v>
      </c>
      <c r="L177" s="101">
        <v>1.6764955311703147</v>
      </c>
      <c r="M177" s="101">
        <v>0.3692116837468711</v>
      </c>
      <c r="N177" s="101">
        <v>0.04486950541223288</v>
      </c>
      <c r="O177" s="101">
        <v>0.06263583572661013</v>
      </c>
      <c r="P177" s="101">
        <v>0.04809329996891743</v>
      </c>
      <c r="Q177" s="101">
        <v>0.007624273000015151</v>
      </c>
      <c r="R177" s="101">
        <v>0.00069070529147869</v>
      </c>
      <c r="S177" s="101">
        <v>0.0008217160433163888</v>
      </c>
      <c r="T177" s="101">
        <v>0.0007076374245941561</v>
      </c>
      <c r="U177" s="101">
        <v>0.00016675722119792222</v>
      </c>
      <c r="V177" s="101">
        <v>2.5661454583662898E-05</v>
      </c>
      <c r="W177" s="101">
        <v>5.122857301797305E-05</v>
      </c>
      <c r="X177" s="101">
        <v>67.5</v>
      </c>
    </row>
    <row r="178" spans="1:24" s="101" customFormat="1" ht="12.75" hidden="1">
      <c r="A178" s="101">
        <v>1536</v>
      </c>
      <c r="B178" s="101">
        <v>87.37999725341797</v>
      </c>
      <c r="C178" s="101">
        <v>68.18000030517578</v>
      </c>
      <c r="D178" s="101">
        <v>9.463634490966797</v>
      </c>
      <c r="E178" s="101">
        <v>10.147468566894531</v>
      </c>
      <c r="F178" s="101">
        <v>19.42240501291202</v>
      </c>
      <c r="G178" s="101" t="s">
        <v>57</v>
      </c>
      <c r="H178" s="101">
        <v>28.894164093684005</v>
      </c>
      <c r="I178" s="101">
        <v>48.77416134710197</v>
      </c>
      <c r="J178" s="101" t="s">
        <v>60</v>
      </c>
      <c r="K178" s="101">
        <v>-0.7999752587765979</v>
      </c>
      <c r="L178" s="101">
        <v>0.009121576119451044</v>
      </c>
      <c r="M178" s="101">
        <v>0.18576898921037707</v>
      </c>
      <c r="N178" s="101">
        <v>0.00046335287445867116</v>
      </c>
      <c r="O178" s="101">
        <v>-0.03270683390402915</v>
      </c>
      <c r="P178" s="101">
        <v>0.0010438459928979824</v>
      </c>
      <c r="Q178" s="101">
        <v>0.0036618944117846625</v>
      </c>
      <c r="R178" s="101">
        <v>3.728937002857393E-05</v>
      </c>
      <c r="S178" s="101">
        <v>-0.0004754139066891964</v>
      </c>
      <c r="T178" s="101">
        <v>7.43433910691919E-05</v>
      </c>
      <c r="U178" s="101">
        <v>6.820346944126005E-05</v>
      </c>
      <c r="V178" s="101">
        <v>2.936153152107221E-06</v>
      </c>
      <c r="W178" s="101">
        <v>-3.1004031629985974E-05</v>
      </c>
      <c r="X178" s="101">
        <v>67.5</v>
      </c>
    </row>
    <row r="179" spans="1:24" s="101" customFormat="1" ht="12.75" hidden="1">
      <c r="A179" s="101">
        <v>2055</v>
      </c>
      <c r="B179" s="101">
        <v>155.1999969482422</v>
      </c>
      <c r="C179" s="101">
        <v>137.89999389648438</v>
      </c>
      <c r="D179" s="101">
        <v>9.403480529785156</v>
      </c>
      <c r="E179" s="101">
        <v>10.013604164123535</v>
      </c>
      <c r="F179" s="101">
        <v>18.130654216704375</v>
      </c>
      <c r="G179" s="101" t="s">
        <v>58</v>
      </c>
      <c r="H179" s="101">
        <v>-41.74770230015608</v>
      </c>
      <c r="I179" s="101">
        <v>45.95229464808611</v>
      </c>
      <c r="J179" s="101" t="s">
        <v>61</v>
      </c>
      <c r="K179" s="101">
        <v>-1.338786639930729</v>
      </c>
      <c r="L179" s="101">
        <v>1.6764707163810326</v>
      </c>
      <c r="M179" s="101">
        <v>-0.31907232732243385</v>
      </c>
      <c r="N179" s="101">
        <v>0.04486711290078877</v>
      </c>
      <c r="O179" s="101">
        <v>-0.05341826404091713</v>
      </c>
      <c r="P179" s="101">
        <v>0.04808197050291704</v>
      </c>
      <c r="Q179" s="101">
        <v>-0.00668730649033677</v>
      </c>
      <c r="R179" s="101">
        <v>0.0006896979792340517</v>
      </c>
      <c r="S179" s="101">
        <v>-0.0006702230025670989</v>
      </c>
      <c r="T179" s="101">
        <v>0.0007037213829993963</v>
      </c>
      <c r="U179" s="101">
        <v>-0.0001521718028342566</v>
      </c>
      <c r="V179" s="101">
        <v>2.549292560724964E-05</v>
      </c>
      <c r="W179" s="101">
        <v>-4.078132803311616E-05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2056</v>
      </c>
      <c r="B181" s="101">
        <v>126.58</v>
      </c>
      <c r="C181" s="101">
        <v>141.18</v>
      </c>
      <c r="D181" s="101">
        <v>8.818509210020839</v>
      </c>
      <c r="E181" s="101">
        <v>9.202629874807428</v>
      </c>
      <c r="F181" s="101">
        <v>24.069418962792586</v>
      </c>
      <c r="G181" s="101" t="s">
        <v>59</v>
      </c>
      <c r="H181" s="101">
        <v>5.89270633932459</v>
      </c>
      <c r="I181" s="101">
        <v>64.97270633932459</v>
      </c>
      <c r="J181" s="101" t="s">
        <v>73</v>
      </c>
      <c r="K181" s="101">
        <v>7.170523178289096</v>
      </c>
      <c r="M181" s="101" t="s">
        <v>68</v>
      </c>
      <c r="N181" s="101">
        <v>5.224809182183773</v>
      </c>
      <c r="X181" s="101">
        <v>67.5</v>
      </c>
    </row>
    <row r="182" spans="1:24" s="101" customFormat="1" ht="12.75" hidden="1">
      <c r="A182" s="101">
        <v>2054</v>
      </c>
      <c r="B182" s="101">
        <v>156.47999572753906</v>
      </c>
      <c r="C182" s="101">
        <v>150.97999572753906</v>
      </c>
      <c r="D182" s="101">
        <v>9.420432090759277</v>
      </c>
      <c r="E182" s="101">
        <v>10.112076759338379</v>
      </c>
      <c r="F182" s="101">
        <v>31.77955497697761</v>
      </c>
      <c r="G182" s="101" t="s">
        <v>56</v>
      </c>
      <c r="H182" s="101">
        <v>-8.575067368159864</v>
      </c>
      <c r="I182" s="101">
        <v>80.4049283593792</v>
      </c>
      <c r="J182" s="101" t="s">
        <v>62</v>
      </c>
      <c r="K182" s="101">
        <v>1.8475511001995488</v>
      </c>
      <c r="L182" s="101">
        <v>1.8853622869457134</v>
      </c>
      <c r="M182" s="101">
        <v>0.4373836230128087</v>
      </c>
      <c r="N182" s="101">
        <v>0.05165178539383719</v>
      </c>
      <c r="O182" s="101">
        <v>0.07420102129295543</v>
      </c>
      <c r="P182" s="101">
        <v>0.054085036277099326</v>
      </c>
      <c r="Q182" s="101">
        <v>0.009032021869206184</v>
      </c>
      <c r="R182" s="101">
        <v>0.0007951163517632324</v>
      </c>
      <c r="S182" s="101">
        <v>0.0009734410979227321</v>
      </c>
      <c r="T182" s="101">
        <v>0.0007957923321117777</v>
      </c>
      <c r="U182" s="101">
        <v>0.00019753860897867432</v>
      </c>
      <c r="V182" s="101">
        <v>2.9542440660303778E-05</v>
      </c>
      <c r="W182" s="101">
        <v>6.0686436228352955E-05</v>
      </c>
      <c r="X182" s="101">
        <v>67.5</v>
      </c>
    </row>
    <row r="183" spans="1:24" s="101" customFormat="1" ht="12.75" hidden="1">
      <c r="A183" s="101">
        <v>1536</v>
      </c>
      <c r="B183" s="101">
        <v>82.5</v>
      </c>
      <c r="C183" s="101">
        <v>59.70000076293945</v>
      </c>
      <c r="D183" s="101">
        <v>9.500434875488281</v>
      </c>
      <c r="E183" s="101">
        <v>10.097365379333496</v>
      </c>
      <c r="F183" s="101">
        <v>20.273894210041934</v>
      </c>
      <c r="G183" s="101" t="s">
        <v>57</v>
      </c>
      <c r="H183" s="101">
        <v>35.70482243087248</v>
      </c>
      <c r="I183" s="101">
        <v>50.70482243087248</v>
      </c>
      <c r="J183" s="101" t="s">
        <v>60</v>
      </c>
      <c r="K183" s="101">
        <v>-1.1522647970477058</v>
      </c>
      <c r="L183" s="101">
        <v>0.010257911976271667</v>
      </c>
      <c r="M183" s="101">
        <v>0.26887972952568634</v>
      </c>
      <c r="N183" s="101">
        <v>0.0005332964455839282</v>
      </c>
      <c r="O183" s="101">
        <v>-0.046900277091279176</v>
      </c>
      <c r="P183" s="101">
        <v>0.0011739278102502325</v>
      </c>
      <c r="Q183" s="101">
        <v>0.0053634972543702255</v>
      </c>
      <c r="R183" s="101">
        <v>4.291339805942107E-05</v>
      </c>
      <c r="S183" s="101">
        <v>-0.0006648135262276065</v>
      </c>
      <c r="T183" s="101">
        <v>8.361080958264014E-05</v>
      </c>
      <c r="U183" s="101">
        <v>0.00010429124778455298</v>
      </c>
      <c r="V183" s="101">
        <v>3.3769624001757377E-06</v>
      </c>
      <c r="W183" s="101">
        <v>-4.2889874815993865E-05</v>
      </c>
      <c r="X183" s="101">
        <v>67.5</v>
      </c>
    </row>
    <row r="184" spans="1:24" s="101" customFormat="1" ht="12.75" hidden="1">
      <c r="A184" s="101">
        <v>2055</v>
      </c>
      <c r="B184" s="101">
        <v>155.77999877929688</v>
      </c>
      <c r="C184" s="101">
        <v>133.3800048828125</v>
      </c>
      <c r="D184" s="101">
        <v>9.270100593566895</v>
      </c>
      <c r="E184" s="101">
        <v>9.554123878479004</v>
      </c>
      <c r="F184" s="101">
        <v>16.3513475680818</v>
      </c>
      <c r="G184" s="101" t="s">
        <v>58</v>
      </c>
      <c r="H184" s="101">
        <v>-46.240064402351294</v>
      </c>
      <c r="I184" s="101">
        <v>42.039934376945574</v>
      </c>
      <c r="J184" s="101" t="s">
        <v>61</v>
      </c>
      <c r="K184" s="101">
        <v>-1.444205977460685</v>
      </c>
      <c r="L184" s="101">
        <v>1.8853343810260972</v>
      </c>
      <c r="M184" s="101">
        <v>-0.3449755422200312</v>
      </c>
      <c r="N184" s="101">
        <v>0.05164903222009237</v>
      </c>
      <c r="O184" s="101">
        <v>-0.05749917886090949</v>
      </c>
      <c r="P184" s="101">
        <v>0.05407229459336335</v>
      </c>
      <c r="Q184" s="101">
        <v>-0.007267070678628482</v>
      </c>
      <c r="R184" s="101">
        <v>0.0007939574630345545</v>
      </c>
      <c r="S184" s="101">
        <v>-0.0007110629694125759</v>
      </c>
      <c r="T184" s="101">
        <v>0.0007913878116125098</v>
      </c>
      <c r="U184" s="101">
        <v>-0.0001677642324000279</v>
      </c>
      <c r="V184" s="101">
        <v>2.9348797677509197E-05</v>
      </c>
      <c r="W184" s="101">
        <v>-4.2933695163196996E-05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2056</v>
      </c>
      <c r="B186" s="101">
        <v>144.54</v>
      </c>
      <c r="C186" s="101">
        <v>150.04</v>
      </c>
      <c r="D186" s="101">
        <v>8.825798899529294</v>
      </c>
      <c r="E186" s="101">
        <v>9.160268617484236</v>
      </c>
      <c r="F186" s="101">
        <v>28.975564361285752</v>
      </c>
      <c r="G186" s="101" t="s">
        <v>59</v>
      </c>
      <c r="H186" s="101">
        <v>1.1706581939135958</v>
      </c>
      <c r="I186" s="101">
        <v>78.21065819391359</v>
      </c>
      <c r="J186" s="101" t="s">
        <v>73</v>
      </c>
      <c r="K186" s="101">
        <v>6.656627185225118</v>
      </c>
      <c r="M186" s="101" t="s">
        <v>68</v>
      </c>
      <c r="N186" s="101">
        <v>4.590137819837818</v>
      </c>
      <c r="X186" s="101">
        <v>67.5</v>
      </c>
    </row>
    <row r="187" spans="1:24" s="101" customFormat="1" ht="12.75" hidden="1">
      <c r="A187" s="101">
        <v>2054</v>
      </c>
      <c r="B187" s="101">
        <v>160.24000549316406</v>
      </c>
      <c r="C187" s="101">
        <v>147.24000549316406</v>
      </c>
      <c r="D187" s="101">
        <v>9.190278053283691</v>
      </c>
      <c r="E187" s="101">
        <v>9.883965492248535</v>
      </c>
      <c r="F187" s="101">
        <v>33.73953709495742</v>
      </c>
      <c r="G187" s="101" t="s">
        <v>56</v>
      </c>
      <c r="H187" s="101">
        <v>-5.224570347384031</v>
      </c>
      <c r="I187" s="101">
        <v>87.51543514578003</v>
      </c>
      <c r="J187" s="101" t="s">
        <v>62</v>
      </c>
      <c r="K187" s="101">
        <v>1.9351666410705126</v>
      </c>
      <c r="L187" s="101">
        <v>1.6406722781098428</v>
      </c>
      <c r="M187" s="101">
        <v>0.458125483381709</v>
      </c>
      <c r="N187" s="101">
        <v>0.041542217169157916</v>
      </c>
      <c r="O187" s="101">
        <v>0.07771981056228289</v>
      </c>
      <c r="P187" s="101">
        <v>0.047065651097734244</v>
      </c>
      <c r="Q187" s="101">
        <v>0.009460338992766227</v>
      </c>
      <c r="R187" s="101">
        <v>0.0006394959955425546</v>
      </c>
      <c r="S187" s="101">
        <v>0.0010196164797977234</v>
      </c>
      <c r="T187" s="101">
        <v>0.0006924997216288932</v>
      </c>
      <c r="U187" s="101">
        <v>0.00020690230735474646</v>
      </c>
      <c r="V187" s="101">
        <v>2.3766796413832193E-05</v>
      </c>
      <c r="W187" s="101">
        <v>6.356618544100688E-05</v>
      </c>
      <c r="X187" s="101">
        <v>67.5</v>
      </c>
    </row>
    <row r="188" spans="1:24" s="101" customFormat="1" ht="12.75" hidden="1">
      <c r="A188" s="101">
        <v>1536</v>
      </c>
      <c r="B188" s="101">
        <v>79.37999725341797</v>
      </c>
      <c r="C188" s="101">
        <v>69.77999877929688</v>
      </c>
      <c r="D188" s="101">
        <v>9.217155456542969</v>
      </c>
      <c r="E188" s="101">
        <v>10.012681007385254</v>
      </c>
      <c r="F188" s="101">
        <v>18.36804121715342</v>
      </c>
      <c r="G188" s="101" t="s">
        <v>57</v>
      </c>
      <c r="H188" s="101">
        <v>35.46395143645218</v>
      </c>
      <c r="I188" s="101">
        <v>47.343948689870146</v>
      </c>
      <c r="J188" s="101" t="s">
        <v>60</v>
      </c>
      <c r="K188" s="101">
        <v>-1.3244918149207012</v>
      </c>
      <c r="L188" s="101">
        <v>0.008926630206322048</v>
      </c>
      <c r="M188" s="101">
        <v>0.3097391449812006</v>
      </c>
      <c r="N188" s="101">
        <v>0.0004287570820602107</v>
      </c>
      <c r="O188" s="101">
        <v>-0.05380231391533975</v>
      </c>
      <c r="P188" s="101">
        <v>0.0010216293345298797</v>
      </c>
      <c r="Q188" s="101">
        <v>0.0062109728210988655</v>
      </c>
      <c r="R188" s="101">
        <v>3.449985788805025E-05</v>
      </c>
      <c r="S188" s="101">
        <v>-0.0007539119237623329</v>
      </c>
      <c r="T188" s="101">
        <v>7.27664073923157E-05</v>
      </c>
      <c r="U188" s="101">
        <v>0.0001229992924863453</v>
      </c>
      <c r="V188" s="101">
        <v>2.711209015385386E-06</v>
      </c>
      <c r="W188" s="101">
        <v>-4.8392716438487346E-05</v>
      </c>
      <c r="X188" s="101">
        <v>67.5</v>
      </c>
    </row>
    <row r="189" spans="1:24" s="101" customFormat="1" ht="12.75" hidden="1">
      <c r="A189" s="101">
        <v>2055</v>
      </c>
      <c r="B189" s="101">
        <v>157.24000549316406</v>
      </c>
      <c r="C189" s="101">
        <v>139.63999938964844</v>
      </c>
      <c r="D189" s="101">
        <v>9.337703704833984</v>
      </c>
      <c r="E189" s="101">
        <v>9.724333763122559</v>
      </c>
      <c r="F189" s="101">
        <v>18.686728004102985</v>
      </c>
      <c r="G189" s="101" t="s">
        <v>58</v>
      </c>
      <c r="H189" s="101">
        <v>-42.04062875404276</v>
      </c>
      <c r="I189" s="101">
        <v>47.6993767391213</v>
      </c>
      <c r="J189" s="101" t="s">
        <v>61</v>
      </c>
      <c r="K189" s="101">
        <v>-1.4108831847180676</v>
      </c>
      <c r="L189" s="101">
        <v>1.6406479937607887</v>
      </c>
      <c r="M189" s="101">
        <v>-0.337550915552068</v>
      </c>
      <c r="N189" s="101">
        <v>0.041540004510039016</v>
      </c>
      <c r="O189" s="101">
        <v>-0.05608636172183374</v>
      </c>
      <c r="P189" s="101">
        <v>0.0470545618060192</v>
      </c>
      <c r="Q189" s="101">
        <v>-0.007135953368234991</v>
      </c>
      <c r="R189" s="101">
        <v>0.0006385647094231463</v>
      </c>
      <c r="S189" s="101">
        <v>-0.0006864652774059876</v>
      </c>
      <c r="T189" s="101">
        <v>0.0006886660398272229</v>
      </c>
      <c r="U189" s="101">
        <v>-0.00016637228986996738</v>
      </c>
      <c r="V189" s="101">
        <v>2.361164876605274E-05</v>
      </c>
      <c r="W189" s="101">
        <v>-4.121656132217523E-05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15.35871628097771</v>
      </c>
      <c r="G190" s="102"/>
      <c r="H190" s="102"/>
      <c r="I190" s="115"/>
      <c r="J190" s="115" t="s">
        <v>158</v>
      </c>
      <c r="K190" s="102">
        <f>AVERAGE(K188,K183,K178,K173,K168,K163)</f>
        <v>-0.9373691880296425</v>
      </c>
      <c r="L190" s="102">
        <f>AVERAGE(L188,L183,L178,L173,L168,L163)</f>
        <v>0.008508022050114174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33.73953709495742</v>
      </c>
      <c r="G191" s="102"/>
      <c r="H191" s="102"/>
      <c r="I191" s="115"/>
      <c r="J191" s="115" t="s">
        <v>159</v>
      </c>
      <c r="K191" s="102">
        <f>AVERAGE(K189,K184,K179,K174,K169,K164)</f>
        <v>-1.4489565574690442</v>
      </c>
      <c r="L191" s="102">
        <f>AVERAGE(L189,L184,L179,L174,L169,L164)</f>
        <v>1.5637154354356284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0.5858557425185266</v>
      </c>
      <c r="L192" s="102">
        <f>ABS(L190/$H$33)</f>
        <v>0.023633394583650484</v>
      </c>
      <c r="M192" s="115" t="s">
        <v>111</v>
      </c>
      <c r="N192" s="102">
        <f>K192+L192+L193+K193</f>
        <v>2.4100820555386746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0.8232707712892297</v>
      </c>
      <c r="L193" s="102">
        <f>ABS(L191/$H$34)</f>
        <v>0.9773221471472677</v>
      </c>
      <c r="M193" s="102"/>
      <c r="N193" s="102"/>
    </row>
    <row r="194" s="101" customFormat="1" ht="12.75"/>
    <row r="195" s="119" customFormat="1" ht="12.75" hidden="1">
      <c r="A195" s="119" t="s">
        <v>120</v>
      </c>
    </row>
    <row r="196" spans="1:24" s="119" customFormat="1" ht="12.75" hidden="1">
      <c r="A196" s="119">
        <v>2056</v>
      </c>
      <c r="B196" s="119">
        <v>147.36</v>
      </c>
      <c r="C196" s="119">
        <v>138.66</v>
      </c>
      <c r="D196" s="119">
        <v>8.632790531196507</v>
      </c>
      <c r="E196" s="119">
        <v>9.452269837307258</v>
      </c>
      <c r="F196" s="119">
        <v>27.688681482091006</v>
      </c>
      <c r="G196" s="119" t="s">
        <v>59</v>
      </c>
      <c r="H196" s="119">
        <v>-3.442901513455567</v>
      </c>
      <c r="I196" s="119">
        <v>76.41709848654445</v>
      </c>
      <c r="J196" s="119" t="s">
        <v>73</v>
      </c>
      <c r="K196" s="119">
        <v>4.908289819632798</v>
      </c>
      <c r="M196" s="119" t="s">
        <v>68</v>
      </c>
      <c r="N196" s="119">
        <v>3.325914532979169</v>
      </c>
      <c r="X196" s="119">
        <v>67.5</v>
      </c>
    </row>
    <row r="197" spans="1:24" s="119" customFormat="1" ht="12.75" hidden="1">
      <c r="A197" s="119">
        <v>1536</v>
      </c>
      <c r="B197" s="119">
        <v>87.69999694824219</v>
      </c>
      <c r="C197" s="119">
        <v>71.9000015258789</v>
      </c>
      <c r="D197" s="119">
        <v>9.432916641235352</v>
      </c>
      <c r="E197" s="119">
        <v>10.112841606140137</v>
      </c>
      <c r="F197" s="119">
        <v>18.130150131791577</v>
      </c>
      <c r="G197" s="119" t="s">
        <v>56</v>
      </c>
      <c r="H197" s="119">
        <v>25.477890954238212</v>
      </c>
      <c r="I197" s="119">
        <v>45.6778879024804</v>
      </c>
      <c r="J197" s="119" t="s">
        <v>62</v>
      </c>
      <c r="K197" s="119">
        <v>1.7022642391110465</v>
      </c>
      <c r="L197" s="119">
        <v>1.3554610319450324</v>
      </c>
      <c r="M197" s="119">
        <v>0.40298762418162154</v>
      </c>
      <c r="N197" s="119">
        <v>0.06822871406611912</v>
      </c>
      <c r="O197" s="119">
        <v>0.06836664554974405</v>
      </c>
      <c r="P197" s="119">
        <v>0.03888402636113352</v>
      </c>
      <c r="Q197" s="119">
        <v>0.008321664409365034</v>
      </c>
      <c r="R197" s="119">
        <v>0.0010500748959535483</v>
      </c>
      <c r="S197" s="119">
        <v>0.0008969520852290749</v>
      </c>
      <c r="T197" s="119">
        <v>0.0005721238390493567</v>
      </c>
      <c r="U197" s="119">
        <v>0.00018196126684675939</v>
      </c>
      <c r="V197" s="119">
        <v>3.89445741875789E-05</v>
      </c>
      <c r="W197" s="119">
        <v>5.5923266144122474E-05</v>
      </c>
      <c r="X197" s="119">
        <v>67.5</v>
      </c>
    </row>
    <row r="198" spans="1:24" s="119" customFormat="1" ht="12.75" hidden="1">
      <c r="A198" s="119">
        <v>2055</v>
      </c>
      <c r="B198" s="119">
        <v>155.67999267578125</v>
      </c>
      <c r="C198" s="119">
        <v>141.5800018310547</v>
      </c>
      <c r="D198" s="119">
        <v>9.329874038696289</v>
      </c>
      <c r="E198" s="119">
        <v>9.628549575805664</v>
      </c>
      <c r="F198" s="119">
        <v>18.882143782757023</v>
      </c>
      <c r="G198" s="119" t="s">
        <v>57</v>
      </c>
      <c r="H198" s="119">
        <v>-39.944510543076206</v>
      </c>
      <c r="I198" s="119">
        <v>48.23548213270504</v>
      </c>
      <c r="J198" s="119" t="s">
        <v>60</v>
      </c>
      <c r="K198" s="119">
        <v>1.400173417941258</v>
      </c>
      <c r="L198" s="119">
        <v>-0.007375139572670572</v>
      </c>
      <c r="M198" s="119">
        <v>-0.3340558728089703</v>
      </c>
      <c r="N198" s="119">
        <v>0.0007067971668695915</v>
      </c>
      <c r="O198" s="119">
        <v>0.05581108835799441</v>
      </c>
      <c r="P198" s="119">
        <v>-0.0008439958123614153</v>
      </c>
      <c r="Q198" s="119">
        <v>-0.007018024372815318</v>
      </c>
      <c r="R198" s="119">
        <v>5.680165499563008E-05</v>
      </c>
      <c r="S198" s="119">
        <v>0.0006955241883435993</v>
      </c>
      <c r="T198" s="119">
        <v>-6.0117270793175346E-05</v>
      </c>
      <c r="U198" s="119">
        <v>-0.00016072049484732148</v>
      </c>
      <c r="V198" s="119">
        <v>4.490925826173721E-06</v>
      </c>
      <c r="W198" s="119">
        <v>4.215492056414398E-05</v>
      </c>
      <c r="X198" s="119">
        <v>67.5</v>
      </c>
    </row>
    <row r="199" spans="1:24" s="119" customFormat="1" ht="12.75" hidden="1">
      <c r="A199" s="119">
        <v>2054</v>
      </c>
      <c r="B199" s="119">
        <v>142.67999267578125</v>
      </c>
      <c r="C199" s="119">
        <v>131.47999572753906</v>
      </c>
      <c r="D199" s="119">
        <v>9.374473571777344</v>
      </c>
      <c r="E199" s="119">
        <v>9.777881622314453</v>
      </c>
      <c r="F199" s="119">
        <v>29.763515235826453</v>
      </c>
      <c r="G199" s="119" t="s">
        <v>58</v>
      </c>
      <c r="H199" s="119">
        <v>0.44955243534036526</v>
      </c>
      <c r="I199" s="119">
        <v>75.62954511112162</v>
      </c>
      <c r="J199" s="119" t="s">
        <v>61</v>
      </c>
      <c r="K199" s="119">
        <v>-0.9681001701513153</v>
      </c>
      <c r="L199" s="119">
        <v>-1.3554409675222951</v>
      </c>
      <c r="M199" s="119">
        <v>-0.2254011958384092</v>
      </c>
      <c r="N199" s="119">
        <v>0.06822505302952242</v>
      </c>
      <c r="O199" s="119">
        <v>-0.03948570171619696</v>
      </c>
      <c r="P199" s="119">
        <v>-0.038874865621916214</v>
      </c>
      <c r="Q199" s="119">
        <v>-0.00447184888437242</v>
      </c>
      <c r="R199" s="119">
        <v>0.0010485374857875196</v>
      </c>
      <c r="S199" s="119">
        <v>-0.000566364852922357</v>
      </c>
      <c r="T199" s="119">
        <v>-0.0005689565896981546</v>
      </c>
      <c r="U199" s="119">
        <v>-8.531603113430493E-05</v>
      </c>
      <c r="V199" s="119">
        <v>3.868477017995121E-05</v>
      </c>
      <c r="W199" s="119">
        <v>-3.67474402980271E-05</v>
      </c>
      <c r="X199" s="119">
        <v>67.5</v>
      </c>
    </row>
    <row r="200" s="119" customFormat="1" ht="12.75" hidden="1">
      <c r="A200" s="119" t="s">
        <v>126</v>
      </c>
    </row>
    <row r="201" spans="1:24" s="119" customFormat="1" ht="12.75" hidden="1">
      <c r="A201" s="119">
        <v>2056</v>
      </c>
      <c r="B201" s="119">
        <v>122.34</v>
      </c>
      <c r="C201" s="119">
        <v>140.74</v>
      </c>
      <c r="D201" s="119">
        <v>8.664218425287439</v>
      </c>
      <c r="E201" s="119">
        <v>8.998479053458603</v>
      </c>
      <c r="F201" s="119">
        <v>24.76798227042888</v>
      </c>
      <c r="G201" s="119" t="s">
        <v>59</v>
      </c>
      <c r="H201" s="119">
        <v>13.196881137449253</v>
      </c>
      <c r="I201" s="119">
        <v>68.03688113744926</v>
      </c>
      <c r="J201" s="119" t="s">
        <v>73</v>
      </c>
      <c r="K201" s="119">
        <v>6.084304440526637</v>
      </c>
      <c r="M201" s="119" t="s">
        <v>68</v>
      </c>
      <c r="N201" s="119">
        <v>3.5039155506662234</v>
      </c>
      <c r="X201" s="119">
        <v>67.5</v>
      </c>
    </row>
    <row r="202" spans="1:24" s="119" customFormat="1" ht="12.75" hidden="1">
      <c r="A202" s="119">
        <v>1536</v>
      </c>
      <c r="B202" s="119">
        <v>90.18000030517578</v>
      </c>
      <c r="C202" s="119">
        <v>73.08000183105469</v>
      </c>
      <c r="D202" s="119">
        <v>9.381861686706543</v>
      </c>
      <c r="E202" s="119">
        <v>10.000350952148438</v>
      </c>
      <c r="F202" s="119">
        <v>18.51597236490959</v>
      </c>
      <c r="G202" s="119" t="s">
        <v>56</v>
      </c>
      <c r="H202" s="119">
        <v>24.228702758889455</v>
      </c>
      <c r="I202" s="119">
        <v>46.908703064065236</v>
      </c>
      <c r="J202" s="119" t="s">
        <v>62</v>
      </c>
      <c r="K202" s="119">
        <v>2.225961656325587</v>
      </c>
      <c r="L202" s="119">
        <v>0.918015210519526</v>
      </c>
      <c r="M202" s="119">
        <v>0.5269655262902249</v>
      </c>
      <c r="N202" s="119">
        <v>0.012197972793104157</v>
      </c>
      <c r="O202" s="119">
        <v>0.0893990219387834</v>
      </c>
      <c r="P202" s="119">
        <v>0.026335146911465206</v>
      </c>
      <c r="Q202" s="119">
        <v>0.010881810580958553</v>
      </c>
      <c r="R202" s="119">
        <v>0.0001876221107393121</v>
      </c>
      <c r="S202" s="119">
        <v>0.0011728890627669382</v>
      </c>
      <c r="T202" s="119">
        <v>0.0003874620081384818</v>
      </c>
      <c r="U202" s="119">
        <v>0.00023797001399110163</v>
      </c>
      <c r="V202" s="119">
        <v>6.935950075988607E-06</v>
      </c>
      <c r="W202" s="119">
        <v>7.312762547598335E-05</v>
      </c>
      <c r="X202" s="119">
        <v>67.5</v>
      </c>
    </row>
    <row r="203" spans="1:24" s="119" customFormat="1" ht="12.75" hidden="1">
      <c r="A203" s="119">
        <v>2055</v>
      </c>
      <c r="B203" s="119">
        <v>151.97999572753906</v>
      </c>
      <c r="C203" s="119">
        <v>130.8800048828125</v>
      </c>
      <c r="D203" s="119">
        <v>9.504276275634766</v>
      </c>
      <c r="E203" s="119">
        <v>9.965718269348145</v>
      </c>
      <c r="F203" s="119">
        <v>18.446167027004797</v>
      </c>
      <c r="G203" s="119" t="s">
        <v>57</v>
      </c>
      <c r="H203" s="119">
        <v>-38.2300995225789</v>
      </c>
      <c r="I203" s="119">
        <v>46.249896204960166</v>
      </c>
      <c r="J203" s="119" t="s">
        <v>60</v>
      </c>
      <c r="K203" s="119">
        <v>1.9740031038157853</v>
      </c>
      <c r="L203" s="119">
        <v>-0.004994300776909565</v>
      </c>
      <c r="M203" s="119">
        <v>-0.4700562702872547</v>
      </c>
      <c r="N203" s="119">
        <v>0.00012744095867155041</v>
      </c>
      <c r="O203" s="119">
        <v>0.07882936540930874</v>
      </c>
      <c r="P203" s="119">
        <v>-0.0005717329343678928</v>
      </c>
      <c r="Q203" s="119">
        <v>-0.009832377308354958</v>
      </c>
      <c r="R203" s="119">
        <v>1.0248783573103425E-05</v>
      </c>
      <c r="S203" s="119">
        <v>0.0009944722000007435</v>
      </c>
      <c r="T203" s="119">
        <v>-4.073804551489032E-05</v>
      </c>
      <c r="U203" s="119">
        <v>-0.00022242317219241595</v>
      </c>
      <c r="V203" s="119">
        <v>8.235434368541019E-07</v>
      </c>
      <c r="W203" s="119">
        <v>6.0674009830861415E-05</v>
      </c>
      <c r="X203" s="119">
        <v>67.5</v>
      </c>
    </row>
    <row r="204" spans="1:24" s="119" customFormat="1" ht="12.75" hidden="1">
      <c r="A204" s="119">
        <v>2054</v>
      </c>
      <c r="B204" s="119">
        <v>137.97999572753906</v>
      </c>
      <c r="C204" s="119">
        <v>138.97999572753906</v>
      </c>
      <c r="D204" s="119">
        <v>9.608051300048828</v>
      </c>
      <c r="E204" s="119">
        <v>10.121259689331055</v>
      </c>
      <c r="F204" s="119">
        <v>27.498903098035267</v>
      </c>
      <c r="G204" s="119" t="s">
        <v>58</v>
      </c>
      <c r="H204" s="119">
        <v>-2.3170243158512704</v>
      </c>
      <c r="I204" s="119">
        <v>68.16297141168779</v>
      </c>
      <c r="J204" s="119" t="s">
        <v>61</v>
      </c>
      <c r="K204" s="119">
        <v>-1.028696768517038</v>
      </c>
      <c r="L204" s="119">
        <v>-0.9180016251101951</v>
      </c>
      <c r="M204" s="119">
        <v>-0.23820110969928124</v>
      </c>
      <c r="N204" s="119">
        <v>0.01219730704144821</v>
      </c>
      <c r="O204" s="119">
        <v>-0.042167716001424035</v>
      </c>
      <c r="P204" s="119">
        <v>-0.026328940052729323</v>
      </c>
      <c r="Q204" s="119">
        <v>-0.004662419756522147</v>
      </c>
      <c r="R204" s="119">
        <v>0.00018734198374509214</v>
      </c>
      <c r="S204" s="119">
        <v>-0.0006218470848882287</v>
      </c>
      <c r="T204" s="119">
        <v>-0.00038531444223949306</v>
      </c>
      <c r="U204" s="119">
        <v>-8.460295521308932E-05</v>
      </c>
      <c r="V204" s="119">
        <v>6.886884612378873E-06</v>
      </c>
      <c r="W204" s="119">
        <v>-4.082051125108823E-05</v>
      </c>
      <c r="X204" s="119">
        <v>67.5</v>
      </c>
    </row>
    <row r="205" s="119" customFormat="1" ht="12.75" hidden="1">
      <c r="A205" s="119" t="s">
        <v>132</v>
      </c>
    </row>
    <row r="206" spans="1:24" s="119" customFormat="1" ht="12.75" hidden="1">
      <c r="A206" s="119">
        <v>2056</v>
      </c>
      <c r="B206" s="119">
        <v>130.88</v>
      </c>
      <c r="C206" s="119">
        <v>141.78</v>
      </c>
      <c r="D206" s="119">
        <v>8.926694194727737</v>
      </c>
      <c r="E206" s="119">
        <v>9.101601556161548</v>
      </c>
      <c r="F206" s="119">
        <v>27.069888403190774</v>
      </c>
      <c r="G206" s="119" t="s">
        <v>59</v>
      </c>
      <c r="H206" s="119">
        <v>8.819597134806756</v>
      </c>
      <c r="I206" s="119">
        <v>72.19959713480675</v>
      </c>
      <c r="J206" s="119" t="s">
        <v>73</v>
      </c>
      <c r="K206" s="119">
        <v>6.759866921101255</v>
      </c>
      <c r="M206" s="119" t="s">
        <v>68</v>
      </c>
      <c r="N206" s="119">
        <v>3.9499720511563368</v>
      </c>
      <c r="X206" s="119">
        <v>67.5</v>
      </c>
    </row>
    <row r="207" spans="1:24" s="119" customFormat="1" ht="12.75" hidden="1">
      <c r="A207" s="119">
        <v>1536</v>
      </c>
      <c r="B207" s="119">
        <v>97.18000030517578</v>
      </c>
      <c r="C207" s="119">
        <v>60.279998779296875</v>
      </c>
      <c r="D207" s="119">
        <v>9.010403633117676</v>
      </c>
      <c r="E207" s="119">
        <v>9.772796630859375</v>
      </c>
      <c r="F207" s="119">
        <v>19.780300377950724</v>
      </c>
      <c r="G207" s="119" t="s">
        <v>56</v>
      </c>
      <c r="H207" s="119">
        <v>22.513022459905613</v>
      </c>
      <c r="I207" s="119">
        <v>52.193022765081395</v>
      </c>
      <c r="J207" s="119" t="s">
        <v>62</v>
      </c>
      <c r="K207" s="119">
        <v>2.3212900991426846</v>
      </c>
      <c r="L207" s="119">
        <v>1.0268122983254917</v>
      </c>
      <c r="M207" s="119">
        <v>0.5495333826921631</v>
      </c>
      <c r="N207" s="119">
        <v>0.07387745038636735</v>
      </c>
      <c r="O207" s="119">
        <v>0.09322767905969602</v>
      </c>
      <c r="P207" s="119">
        <v>0.02945615909659329</v>
      </c>
      <c r="Q207" s="119">
        <v>0.01134782380295358</v>
      </c>
      <c r="R207" s="119">
        <v>0.0011370212175826214</v>
      </c>
      <c r="S207" s="119">
        <v>0.0012231099661146566</v>
      </c>
      <c r="T207" s="119">
        <v>0.00043337910531459235</v>
      </c>
      <c r="U207" s="119">
        <v>0.00024815199232307755</v>
      </c>
      <c r="V207" s="119">
        <v>4.2167440958747284E-05</v>
      </c>
      <c r="W207" s="119">
        <v>7.625881049122895E-05</v>
      </c>
      <c r="X207" s="119">
        <v>67.5</v>
      </c>
    </row>
    <row r="208" spans="1:24" s="119" customFormat="1" ht="12.75" hidden="1">
      <c r="A208" s="119">
        <v>2055</v>
      </c>
      <c r="B208" s="119">
        <v>151.89999389648438</v>
      </c>
      <c r="C208" s="119">
        <v>131.1999969482422</v>
      </c>
      <c r="D208" s="119">
        <v>9.178962707519531</v>
      </c>
      <c r="E208" s="119">
        <v>9.699195861816406</v>
      </c>
      <c r="F208" s="119">
        <v>15.35871628097771</v>
      </c>
      <c r="G208" s="119" t="s">
        <v>57</v>
      </c>
      <c r="H208" s="119">
        <v>-44.526569777384395</v>
      </c>
      <c r="I208" s="119">
        <v>39.87342411909998</v>
      </c>
      <c r="J208" s="119" t="s">
        <v>60</v>
      </c>
      <c r="K208" s="119">
        <v>2.047567191935559</v>
      </c>
      <c r="L208" s="119">
        <v>-0.005586878751653372</v>
      </c>
      <c r="M208" s="119">
        <v>-0.4876451478264585</v>
      </c>
      <c r="N208" s="119">
        <v>0.0007653830829134722</v>
      </c>
      <c r="O208" s="119">
        <v>0.0817555973912226</v>
      </c>
      <c r="P208" s="119">
        <v>-0.0006394948470633277</v>
      </c>
      <c r="Q208" s="119">
        <v>-0.01020368460153652</v>
      </c>
      <c r="R208" s="119">
        <v>6.153050912151201E-05</v>
      </c>
      <c r="S208" s="119">
        <v>0.0010304260236361866</v>
      </c>
      <c r="T208" s="119">
        <v>-4.5560882576688854E-05</v>
      </c>
      <c r="U208" s="119">
        <v>-0.00023103553795290383</v>
      </c>
      <c r="V208" s="119">
        <v>4.87022221419092E-06</v>
      </c>
      <c r="W208" s="119">
        <v>6.283494917981145E-05</v>
      </c>
      <c r="X208" s="119">
        <v>67.5</v>
      </c>
    </row>
    <row r="209" spans="1:24" s="119" customFormat="1" ht="12.75" hidden="1">
      <c r="A209" s="119">
        <v>2054</v>
      </c>
      <c r="B209" s="119">
        <v>143.66000366210938</v>
      </c>
      <c r="C209" s="119">
        <v>139.9600067138672</v>
      </c>
      <c r="D209" s="119">
        <v>9.561415672302246</v>
      </c>
      <c r="E209" s="119">
        <v>10.131134033203125</v>
      </c>
      <c r="F209" s="119">
        <v>28.276271448013265</v>
      </c>
      <c r="G209" s="119" t="s">
        <v>58</v>
      </c>
      <c r="H209" s="119">
        <v>-5.711468874829222</v>
      </c>
      <c r="I209" s="119">
        <v>70.44853478728015</v>
      </c>
      <c r="J209" s="119" t="s">
        <v>61</v>
      </c>
      <c r="K209" s="119">
        <v>-1.0935521564548194</v>
      </c>
      <c r="L209" s="119">
        <v>-1.0267970991283004</v>
      </c>
      <c r="M209" s="119">
        <v>-0.25335577454323543</v>
      </c>
      <c r="N209" s="119">
        <v>0.07387348552983376</v>
      </c>
      <c r="O209" s="119">
        <v>-0.04480426807863286</v>
      </c>
      <c r="P209" s="119">
        <v>-0.029449216544152668</v>
      </c>
      <c r="Q209" s="119">
        <v>-0.004965674739171544</v>
      </c>
      <c r="R209" s="119">
        <v>0.001135355118753738</v>
      </c>
      <c r="S209" s="119">
        <v>-0.0006589538671426957</v>
      </c>
      <c r="T209" s="119">
        <v>-0.0004309775573067694</v>
      </c>
      <c r="U209" s="119">
        <v>-9.056484691493198E-05</v>
      </c>
      <c r="V209" s="119">
        <v>4.188524815008071E-05</v>
      </c>
      <c r="W209" s="119">
        <v>-4.321082432802784E-05</v>
      </c>
      <c r="X209" s="119">
        <v>67.5</v>
      </c>
    </row>
    <row r="210" s="119" customFormat="1" ht="12.75" hidden="1">
      <c r="A210" s="119" t="s">
        <v>138</v>
      </c>
    </row>
    <row r="211" spans="1:24" s="119" customFormat="1" ht="12.75" hidden="1">
      <c r="A211" s="119">
        <v>2056</v>
      </c>
      <c r="B211" s="119">
        <v>130.88</v>
      </c>
      <c r="C211" s="119">
        <v>135.38</v>
      </c>
      <c r="D211" s="119">
        <v>8.690811188584837</v>
      </c>
      <c r="E211" s="119">
        <v>8.937119959777299</v>
      </c>
      <c r="F211" s="119">
        <v>27.125863971781854</v>
      </c>
      <c r="G211" s="119" t="s">
        <v>59</v>
      </c>
      <c r="H211" s="119">
        <v>10.932561415298906</v>
      </c>
      <c r="I211" s="119">
        <v>74.3125614152989</v>
      </c>
      <c r="J211" s="119" t="s">
        <v>73</v>
      </c>
      <c r="K211" s="119">
        <v>6.293452271834499</v>
      </c>
      <c r="M211" s="119" t="s">
        <v>68</v>
      </c>
      <c r="N211" s="119">
        <v>3.6963668909848253</v>
      </c>
      <c r="X211" s="119">
        <v>67.5</v>
      </c>
    </row>
    <row r="212" spans="1:24" s="119" customFormat="1" ht="12.75" hidden="1">
      <c r="A212" s="119">
        <v>1536</v>
      </c>
      <c r="B212" s="119">
        <v>87.37999725341797</v>
      </c>
      <c r="C212" s="119">
        <v>68.18000030517578</v>
      </c>
      <c r="D212" s="119">
        <v>9.463634490966797</v>
      </c>
      <c r="E212" s="119">
        <v>10.147468566894531</v>
      </c>
      <c r="F212" s="119">
        <v>16.955900392459185</v>
      </c>
      <c r="G212" s="119" t="s">
        <v>56</v>
      </c>
      <c r="H212" s="119">
        <v>22.70019922469057</v>
      </c>
      <c r="I212" s="119">
        <v>42.58019647810854</v>
      </c>
      <c r="J212" s="119" t="s">
        <v>62</v>
      </c>
      <c r="K212" s="119">
        <v>2.2288446118199308</v>
      </c>
      <c r="L212" s="119">
        <v>1.018287551005537</v>
      </c>
      <c r="M212" s="119">
        <v>0.5276481726742261</v>
      </c>
      <c r="N212" s="119">
        <v>0.03734887746154689</v>
      </c>
      <c r="O212" s="119">
        <v>0.08951481837327954</v>
      </c>
      <c r="P212" s="119">
        <v>0.02921161865812685</v>
      </c>
      <c r="Q212" s="119">
        <v>0.01089590068058657</v>
      </c>
      <c r="R212" s="119">
        <v>0.0005747584205142743</v>
      </c>
      <c r="S212" s="119">
        <v>0.0011743997995527955</v>
      </c>
      <c r="T212" s="119">
        <v>0.0004297832429863802</v>
      </c>
      <c r="U212" s="119">
        <v>0.00023827165478592489</v>
      </c>
      <c r="V212" s="119">
        <v>2.130115734277463E-05</v>
      </c>
      <c r="W212" s="119">
        <v>7.322063664975254E-05</v>
      </c>
      <c r="X212" s="119">
        <v>67.5</v>
      </c>
    </row>
    <row r="213" spans="1:24" s="119" customFormat="1" ht="12.75" hidden="1">
      <c r="A213" s="119">
        <v>2055</v>
      </c>
      <c r="B213" s="119">
        <v>155.1999969482422</v>
      </c>
      <c r="C213" s="119">
        <v>137.89999389648438</v>
      </c>
      <c r="D213" s="119">
        <v>9.403480529785156</v>
      </c>
      <c r="E213" s="119">
        <v>10.013604164123535</v>
      </c>
      <c r="F213" s="119">
        <v>18.130654216704375</v>
      </c>
      <c r="G213" s="119" t="s">
        <v>57</v>
      </c>
      <c r="H213" s="119">
        <v>-41.74770230015608</v>
      </c>
      <c r="I213" s="119">
        <v>45.95229464808611</v>
      </c>
      <c r="J213" s="119" t="s">
        <v>60</v>
      </c>
      <c r="K213" s="119">
        <v>2.022566154691972</v>
      </c>
      <c r="L213" s="119">
        <v>-0.005540167479608104</v>
      </c>
      <c r="M213" s="119">
        <v>-0.4813041091666084</v>
      </c>
      <c r="N213" s="119">
        <v>0.00038757925249109995</v>
      </c>
      <c r="O213" s="119">
        <v>0.08081960636529349</v>
      </c>
      <c r="P213" s="119">
        <v>-0.0006341783015309777</v>
      </c>
      <c r="Q213" s="119">
        <v>-0.010052667321685227</v>
      </c>
      <c r="R213" s="119">
        <v>3.115865129886005E-05</v>
      </c>
      <c r="S213" s="119">
        <v>0.0010237794122551038</v>
      </c>
      <c r="T213" s="119">
        <v>-4.5183758152598967E-05</v>
      </c>
      <c r="U213" s="119">
        <v>-0.0002264241560212445</v>
      </c>
      <c r="V213" s="119">
        <v>2.473779279151681E-06</v>
      </c>
      <c r="W213" s="119">
        <v>6.259514326412901E-05</v>
      </c>
      <c r="X213" s="119">
        <v>67.5</v>
      </c>
    </row>
    <row r="214" spans="1:24" s="119" customFormat="1" ht="12.75" hidden="1">
      <c r="A214" s="119">
        <v>2054</v>
      </c>
      <c r="B214" s="119">
        <v>144.77999877929688</v>
      </c>
      <c r="C214" s="119">
        <v>141.67999267578125</v>
      </c>
      <c r="D214" s="119">
        <v>9.488909721374512</v>
      </c>
      <c r="E214" s="119">
        <v>10.215899467468262</v>
      </c>
      <c r="F214" s="119">
        <v>30.206916140411373</v>
      </c>
      <c r="G214" s="119" t="s">
        <v>58</v>
      </c>
      <c r="H214" s="119">
        <v>-1.442759435180065</v>
      </c>
      <c r="I214" s="119">
        <v>75.83723934411681</v>
      </c>
      <c r="J214" s="119" t="s">
        <v>61</v>
      </c>
      <c r="K214" s="119">
        <v>-0.9364691417944678</v>
      </c>
      <c r="L214" s="119">
        <v>-1.018272479779922</v>
      </c>
      <c r="M214" s="119">
        <v>-0.21623817569011142</v>
      </c>
      <c r="N214" s="119">
        <v>0.03734686640081981</v>
      </c>
      <c r="O214" s="119">
        <v>-0.038484983244900024</v>
      </c>
      <c r="P214" s="119">
        <v>-0.02920473390581897</v>
      </c>
      <c r="Q214" s="119">
        <v>-0.00420291938546635</v>
      </c>
      <c r="R214" s="119">
        <v>0.0005739132167856909</v>
      </c>
      <c r="S214" s="119">
        <v>-0.0005754047308045362</v>
      </c>
      <c r="T214" s="119">
        <v>-0.00042740152544310997</v>
      </c>
      <c r="U214" s="119">
        <v>-7.419894234077789E-05</v>
      </c>
      <c r="V214" s="119">
        <v>2.1157025315948398E-05</v>
      </c>
      <c r="W214" s="119">
        <v>-3.798828334023859E-05</v>
      </c>
      <c r="X214" s="119">
        <v>67.5</v>
      </c>
    </row>
    <row r="215" s="119" customFormat="1" ht="12.75" hidden="1">
      <c r="A215" s="119" t="s">
        <v>144</v>
      </c>
    </row>
    <row r="216" spans="1:24" s="119" customFormat="1" ht="12.75" hidden="1">
      <c r="A216" s="119">
        <v>2056</v>
      </c>
      <c r="B216" s="119">
        <v>126.58</v>
      </c>
      <c r="C216" s="119">
        <v>141.18</v>
      </c>
      <c r="D216" s="119">
        <v>8.818509210020839</v>
      </c>
      <c r="E216" s="119">
        <v>9.202629874807428</v>
      </c>
      <c r="F216" s="119">
        <v>28.196896081181514</v>
      </c>
      <c r="G216" s="119" t="s">
        <v>59</v>
      </c>
      <c r="H216" s="119">
        <v>17.03436950742673</v>
      </c>
      <c r="I216" s="119">
        <v>76.11436950742673</v>
      </c>
      <c r="J216" s="119" t="s">
        <v>73</v>
      </c>
      <c r="K216" s="119">
        <v>9.552322662947132</v>
      </c>
      <c r="M216" s="119" t="s">
        <v>68</v>
      </c>
      <c r="N216" s="119">
        <v>5.296652139694387</v>
      </c>
      <c r="X216" s="119">
        <v>67.5</v>
      </c>
    </row>
    <row r="217" spans="1:24" s="119" customFormat="1" ht="12.75" hidden="1">
      <c r="A217" s="119">
        <v>1536</v>
      </c>
      <c r="B217" s="119">
        <v>82.5</v>
      </c>
      <c r="C217" s="119">
        <v>59.70000076293945</v>
      </c>
      <c r="D217" s="119">
        <v>9.500434875488281</v>
      </c>
      <c r="E217" s="119">
        <v>10.097365379333496</v>
      </c>
      <c r="F217" s="119">
        <v>17.424819899822364</v>
      </c>
      <c r="G217" s="119" t="s">
        <v>56</v>
      </c>
      <c r="H217" s="119">
        <v>28.579313858351178</v>
      </c>
      <c r="I217" s="119">
        <v>43.57931385835118</v>
      </c>
      <c r="J217" s="119" t="s">
        <v>62</v>
      </c>
      <c r="K217" s="119">
        <v>2.8698944584449957</v>
      </c>
      <c r="L217" s="119">
        <v>0.9155362808054444</v>
      </c>
      <c r="M217" s="119">
        <v>0.6794076046408627</v>
      </c>
      <c r="N217" s="119">
        <v>0.04530347818116758</v>
      </c>
      <c r="O217" s="119">
        <v>0.11526065827911387</v>
      </c>
      <c r="P217" s="119">
        <v>0.026264082274380318</v>
      </c>
      <c r="Q217" s="119">
        <v>0.014029731047773868</v>
      </c>
      <c r="R217" s="119">
        <v>0.0006971707791618718</v>
      </c>
      <c r="S217" s="119">
        <v>0.0015121890500772802</v>
      </c>
      <c r="T217" s="119">
        <v>0.0003864054121476812</v>
      </c>
      <c r="U217" s="119">
        <v>0.0003068162334582855</v>
      </c>
      <c r="V217" s="119">
        <v>2.5842412849181776E-05</v>
      </c>
      <c r="W217" s="119">
        <v>9.42852399910005E-05</v>
      </c>
      <c r="X217" s="119">
        <v>67.5</v>
      </c>
    </row>
    <row r="218" spans="1:24" s="119" customFormat="1" ht="12.75" hidden="1">
      <c r="A218" s="119">
        <v>2055</v>
      </c>
      <c r="B218" s="119">
        <v>155.77999877929688</v>
      </c>
      <c r="C218" s="119">
        <v>133.3800048828125</v>
      </c>
      <c r="D218" s="119">
        <v>9.270100593566895</v>
      </c>
      <c r="E218" s="119">
        <v>9.554123878479004</v>
      </c>
      <c r="F218" s="119">
        <v>16.3513475680818</v>
      </c>
      <c r="G218" s="119" t="s">
        <v>57</v>
      </c>
      <c r="H218" s="119">
        <v>-46.240064402351294</v>
      </c>
      <c r="I218" s="119">
        <v>42.039934376945574</v>
      </c>
      <c r="J218" s="119" t="s">
        <v>60</v>
      </c>
      <c r="K218" s="119">
        <v>2.4277322477269845</v>
      </c>
      <c r="L218" s="119">
        <v>-0.004980910216813125</v>
      </c>
      <c r="M218" s="119">
        <v>-0.5788137942170308</v>
      </c>
      <c r="N218" s="119">
        <v>0.00047007437662077044</v>
      </c>
      <c r="O218" s="119">
        <v>0.0968334879788857</v>
      </c>
      <c r="P218" s="119">
        <v>-0.0005702424338542212</v>
      </c>
      <c r="Q218" s="119">
        <v>-0.012141153108191227</v>
      </c>
      <c r="R218" s="119">
        <v>3.7800606145747673E-05</v>
      </c>
      <c r="S218" s="119">
        <v>0.0012121079566801342</v>
      </c>
      <c r="T218" s="119">
        <v>-4.063609287704594E-05</v>
      </c>
      <c r="U218" s="119">
        <v>-0.0002768610002936295</v>
      </c>
      <c r="V218" s="119">
        <v>3.00090280346897E-06</v>
      </c>
      <c r="W218" s="119">
        <v>7.364968890242865E-05</v>
      </c>
      <c r="X218" s="119">
        <v>67.5</v>
      </c>
    </row>
    <row r="219" spans="1:24" s="119" customFormat="1" ht="12.75" hidden="1">
      <c r="A219" s="119">
        <v>2054</v>
      </c>
      <c r="B219" s="119">
        <v>156.47999572753906</v>
      </c>
      <c r="C219" s="119">
        <v>150.97999572753906</v>
      </c>
      <c r="D219" s="119">
        <v>9.420432090759277</v>
      </c>
      <c r="E219" s="119">
        <v>10.112076759338379</v>
      </c>
      <c r="F219" s="119">
        <v>30.834198796311227</v>
      </c>
      <c r="G219" s="119" t="s">
        <v>58</v>
      </c>
      <c r="H219" s="119">
        <v>-10.966897462559942</v>
      </c>
      <c r="I219" s="119">
        <v>78.01309826497912</v>
      </c>
      <c r="J219" s="119" t="s">
        <v>61</v>
      </c>
      <c r="K219" s="119">
        <v>-1.5304934942559467</v>
      </c>
      <c r="L219" s="119">
        <v>-0.9155227315607611</v>
      </c>
      <c r="M219" s="119">
        <v>-0.35576577247947755</v>
      </c>
      <c r="N219" s="119">
        <v>0.0453010393411892</v>
      </c>
      <c r="O219" s="119">
        <v>-0.06251635748168362</v>
      </c>
      <c r="P219" s="119">
        <v>-0.026257891028832657</v>
      </c>
      <c r="Q219" s="119">
        <v>-0.0070303452601083935</v>
      </c>
      <c r="R219" s="119">
        <v>0.0006961452502834345</v>
      </c>
      <c r="S219" s="119">
        <v>-0.0009041626095599933</v>
      </c>
      <c r="T219" s="119">
        <v>-0.0003842627362791082</v>
      </c>
      <c r="U219" s="119">
        <v>-0.00013222778690555193</v>
      </c>
      <c r="V219" s="119">
        <v>2.566758430845582E-05</v>
      </c>
      <c r="W219" s="119">
        <v>-5.886790131078258E-05</v>
      </c>
      <c r="X219" s="119">
        <v>67.5</v>
      </c>
    </row>
    <row r="220" s="119" customFormat="1" ht="12.75" hidden="1">
      <c r="A220" s="119" t="s">
        <v>150</v>
      </c>
    </row>
    <row r="221" spans="1:24" s="119" customFormat="1" ht="12.75" hidden="1">
      <c r="A221" s="119">
        <v>2056</v>
      </c>
      <c r="B221" s="119">
        <v>144.54</v>
      </c>
      <c r="C221" s="119">
        <v>150.04</v>
      </c>
      <c r="D221" s="119">
        <v>8.825798899529294</v>
      </c>
      <c r="E221" s="119">
        <v>9.160268617484236</v>
      </c>
      <c r="F221" s="119">
        <v>30.682894124358604</v>
      </c>
      <c r="G221" s="119" t="s">
        <v>59</v>
      </c>
      <c r="H221" s="119">
        <v>5.7790717819642765</v>
      </c>
      <c r="I221" s="119">
        <v>82.81907178196427</v>
      </c>
      <c r="J221" s="119" t="s">
        <v>73</v>
      </c>
      <c r="K221" s="119">
        <v>8.019324645366007</v>
      </c>
      <c r="M221" s="119" t="s">
        <v>68</v>
      </c>
      <c r="N221" s="119">
        <v>4.802212167087726</v>
      </c>
      <c r="X221" s="119">
        <v>67.5</v>
      </c>
    </row>
    <row r="222" spans="1:24" s="119" customFormat="1" ht="12.75" hidden="1">
      <c r="A222" s="119">
        <v>1536</v>
      </c>
      <c r="B222" s="119">
        <v>79.37999725341797</v>
      </c>
      <c r="C222" s="119">
        <v>69.77999877929688</v>
      </c>
      <c r="D222" s="119">
        <v>9.217155456542969</v>
      </c>
      <c r="E222" s="119">
        <v>10.012681007385254</v>
      </c>
      <c r="F222" s="119">
        <v>18.23217834794157</v>
      </c>
      <c r="G222" s="119" t="s">
        <v>56</v>
      </c>
      <c r="H222" s="119">
        <v>35.11376250597344</v>
      </c>
      <c r="I222" s="119">
        <v>46.99375975939141</v>
      </c>
      <c r="J222" s="119" t="s">
        <v>62</v>
      </c>
      <c r="K222" s="119">
        <v>2.4747844238413568</v>
      </c>
      <c r="L222" s="119">
        <v>1.2405514251728262</v>
      </c>
      <c r="M222" s="119">
        <v>0.5858707761289242</v>
      </c>
      <c r="N222" s="119">
        <v>0.035499461111355074</v>
      </c>
      <c r="O222" s="119">
        <v>0.09939255322405353</v>
      </c>
      <c r="P222" s="119">
        <v>0.035587746916990945</v>
      </c>
      <c r="Q222" s="119">
        <v>0.012098218208672504</v>
      </c>
      <c r="R222" s="119">
        <v>0.0005462513625341251</v>
      </c>
      <c r="S222" s="119">
        <v>0.001304025584601957</v>
      </c>
      <c r="T222" s="119">
        <v>0.0005236184574592991</v>
      </c>
      <c r="U222" s="119">
        <v>0.0002645702363505892</v>
      </c>
      <c r="V222" s="119">
        <v>2.0245752941478134E-05</v>
      </c>
      <c r="W222" s="119">
        <v>8.130841017015526E-05</v>
      </c>
      <c r="X222" s="119">
        <v>67.5</v>
      </c>
    </row>
    <row r="223" spans="1:24" s="119" customFormat="1" ht="12.75" hidden="1">
      <c r="A223" s="119">
        <v>2055</v>
      </c>
      <c r="B223" s="119">
        <v>157.24000549316406</v>
      </c>
      <c r="C223" s="119">
        <v>139.63999938964844</v>
      </c>
      <c r="D223" s="119">
        <v>9.337703704833984</v>
      </c>
      <c r="E223" s="119">
        <v>9.724333763122559</v>
      </c>
      <c r="F223" s="119">
        <v>18.686728004102985</v>
      </c>
      <c r="G223" s="119" t="s">
        <v>57</v>
      </c>
      <c r="H223" s="119">
        <v>-42.04062875404276</v>
      </c>
      <c r="I223" s="119">
        <v>47.6993767391213</v>
      </c>
      <c r="J223" s="119" t="s">
        <v>60</v>
      </c>
      <c r="K223" s="119">
        <v>1.8327910618942642</v>
      </c>
      <c r="L223" s="119">
        <v>-0.006749258634205268</v>
      </c>
      <c r="M223" s="119">
        <v>-0.43833510977549717</v>
      </c>
      <c r="N223" s="119">
        <v>0.00036858144052422104</v>
      </c>
      <c r="O223" s="119">
        <v>0.07288371868535508</v>
      </c>
      <c r="P223" s="119">
        <v>-0.0007724726326572413</v>
      </c>
      <c r="Q223" s="119">
        <v>-0.009259141461609069</v>
      </c>
      <c r="R223" s="119">
        <v>2.96239660384848E-05</v>
      </c>
      <c r="S223" s="119">
        <v>0.0008941211575174892</v>
      </c>
      <c r="T223" s="119">
        <v>-5.5032280800478373E-05</v>
      </c>
      <c r="U223" s="119">
        <v>-0.00021533480524039985</v>
      </c>
      <c r="V223" s="119">
        <v>2.349719676272102E-06</v>
      </c>
      <c r="W223" s="119">
        <v>5.3738378374207474E-05</v>
      </c>
      <c r="X223" s="119">
        <v>67.5</v>
      </c>
    </row>
    <row r="224" spans="1:24" s="119" customFormat="1" ht="12.75" hidden="1">
      <c r="A224" s="119">
        <v>2054</v>
      </c>
      <c r="B224" s="119">
        <v>160.24000549316406</v>
      </c>
      <c r="C224" s="119">
        <v>147.24000549316406</v>
      </c>
      <c r="D224" s="119">
        <v>9.190278053283691</v>
      </c>
      <c r="E224" s="119">
        <v>9.883965492248535</v>
      </c>
      <c r="F224" s="119">
        <v>32.6939405199378</v>
      </c>
      <c r="G224" s="119" t="s">
        <v>58</v>
      </c>
      <c r="H224" s="119">
        <v>-7.936695264576656</v>
      </c>
      <c r="I224" s="119">
        <v>84.8033102285874</v>
      </c>
      <c r="J224" s="119" t="s">
        <v>61</v>
      </c>
      <c r="K224" s="119">
        <v>-1.6629596711671306</v>
      </c>
      <c r="L224" s="119">
        <v>-1.2405330652611477</v>
      </c>
      <c r="M224" s="119">
        <v>-0.38872470703572587</v>
      </c>
      <c r="N224" s="119">
        <v>0.03549754761836812</v>
      </c>
      <c r="O224" s="119">
        <v>-0.06757842249557426</v>
      </c>
      <c r="P224" s="119">
        <v>-0.03557936222952281</v>
      </c>
      <c r="Q224" s="119">
        <v>-0.0077868596506272545</v>
      </c>
      <c r="R224" s="119">
        <v>0.0005454474967460561</v>
      </c>
      <c r="S224" s="119">
        <v>-0.0009492260431404425</v>
      </c>
      <c r="T224" s="119">
        <v>-0.000520718481582854</v>
      </c>
      <c r="U224" s="119">
        <v>-0.00015371509885071696</v>
      </c>
      <c r="V224" s="119">
        <v>2.010893656090024E-05</v>
      </c>
      <c r="W224" s="119">
        <v>-6.1018392752585E-05</v>
      </c>
      <c r="X224" s="119">
        <v>67.5</v>
      </c>
    </row>
    <row r="225" spans="1:14" s="119" customFormat="1" ht="12.75">
      <c r="A225" s="119" t="s">
        <v>156</v>
      </c>
      <c r="E225" s="120" t="s">
        <v>106</v>
      </c>
      <c r="F225" s="120">
        <f>MIN(F196:F224)</f>
        <v>15.35871628097771</v>
      </c>
      <c r="G225" s="120"/>
      <c r="H225" s="120"/>
      <c r="I225" s="121"/>
      <c r="J225" s="121" t="s">
        <v>158</v>
      </c>
      <c r="K225" s="120">
        <f>AVERAGE(K223,K218,K213,K208,K203,K198)</f>
        <v>1.9508055296676374</v>
      </c>
      <c r="L225" s="120">
        <f>AVERAGE(L223,L218,L213,L208,L203,L198)</f>
        <v>-0.005871109238643334</v>
      </c>
      <c r="M225" s="121" t="s">
        <v>108</v>
      </c>
      <c r="N225" s="120" t="e">
        <f>Mittelwert(K221,K216,K211,K206,K201,K196)</f>
        <v>#NAME?</v>
      </c>
    </row>
    <row r="226" spans="5:14" s="119" customFormat="1" ht="12.75">
      <c r="E226" s="120" t="s">
        <v>107</v>
      </c>
      <c r="F226" s="120">
        <f>MAX(F196:F224)</f>
        <v>32.6939405199378</v>
      </c>
      <c r="G226" s="120"/>
      <c r="H226" s="120"/>
      <c r="I226" s="121"/>
      <c r="J226" s="121" t="s">
        <v>159</v>
      </c>
      <c r="K226" s="120">
        <f>AVERAGE(K224,K219,K214,K209,K204,K199)</f>
        <v>-1.2033785670567863</v>
      </c>
      <c r="L226" s="120">
        <f>AVERAGE(L224,L219,L214,L209,L204,L199)</f>
        <v>-1.0790946613937702</v>
      </c>
      <c r="M226" s="120"/>
      <c r="N226" s="120"/>
    </row>
    <row r="227" spans="5:14" s="119" customFormat="1" ht="12.75">
      <c r="E227" s="120"/>
      <c r="F227" s="120"/>
      <c r="G227" s="120"/>
      <c r="H227" s="120"/>
      <c r="I227" s="120"/>
      <c r="J227" s="121" t="s">
        <v>112</v>
      </c>
      <c r="K227" s="120">
        <f>ABS(K225/$G$33)</f>
        <v>1.2192534560422734</v>
      </c>
      <c r="L227" s="120">
        <f>ABS(L225/$H$33)</f>
        <v>0.01630863677400926</v>
      </c>
      <c r="M227" s="121" t="s">
        <v>111</v>
      </c>
      <c r="N227" s="120">
        <f>K227+L227+L228+K228</f>
        <v>2.593734078378745</v>
      </c>
    </row>
    <row r="228" spans="5:14" s="119" customFormat="1" ht="12.75">
      <c r="E228" s="120"/>
      <c r="F228" s="120"/>
      <c r="G228" s="120"/>
      <c r="H228" s="120"/>
      <c r="I228" s="120"/>
      <c r="J228" s="120"/>
      <c r="K228" s="120">
        <f>ABS(K226/$G$34)</f>
        <v>0.6837378221913558</v>
      </c>
      <c r="L228" s="120">
        <f>ABS(L226/$H$34)</f>
        <v>0.6744341633711063</v>
      </c>
      <c r="M228" s="120"/>
      <c r="N228" s="120"/>
    </row>
    <row r="229" s="101" customFormat="1" ht="12.75"/>
    <row r="230" s="119" customFormat="1" ht="12.75" hidden="1">
      <c r="A230" s="119" t="s">
        <v>121</v>
      </c>
    </row>
    <row r="231" spans="1:24" s="119" customFormat="1" ht="12.75" hidden="1">
      <c r="A231" s="119">
        <v>2056</v>
      </c>
      <c r="B231" s="119">
        <v>147.36</v>
      </c>
      <c r="C231" s="119">
        <v>138.66</v>
      </c>
      <c r="D231" s="119">
        <v>8.632790531196507</v>
      </c>
      <c r="E231" s="119">
        <v>9.452269837307258</v>
      </c>
      <c r="F231" s="119">
        <v>29.413130837099022</v>
      </c>
      <c r="G231" s="119" t="s">
        <v>59</v>
      </c>
      <c r="H231" s="119">
        <v>1.3163506120722843</v>
      </c>
      <c r="I231" s="119">
        <v>81.1763506120723</v>
      </c>
      <c r="J231" s="119" t="s">
        <v>73</v>
      </c>
      <c r="K231" s="119">
        <v>4.808028080546574</v>
      </c>
      <c r="M231" s="119" t="s">
        <v>68</v>
      </c>
      <c r="N231" s="119">
        <v>2.8616860378557525</v>
      </c>
      <c r="X231" s="119">
        <v>67.5</v>
      </c>
    </row>
    <row r="232" spans="1:24" s="119" customFormat="1" ht="12.75" hidden="1">
      <c r="A232" s="119">
        <v>1536</v>
      </c>
      <c r="B232" s="119">
        <v>87.69999694824219</v>
      </c>
      <c r="C232" s="119">
        <v>71.9000015258789</v>
      </c>
      <c r="D232" s="119">
        <v>9.432916641235352</v>
      </c>
      <c r="E232" s="119">
        <v>10.112841606140137</v>
      </c>
      <c r="F232" s="119">
        <v>18.130150131791577</v>
      </c>
      <c r="G232" s="119" t="s">
        <v>56</v>
      </c>
      <c r="H232" s="119">
        <v>25.477890954238212</v>
      </c>
      <c r="I232" s="119">
        <v>45.6778879024804</v>
      </c>
      <c r="J232" s="119" t="s">
        <v>62</v>
      </c>
      <c r="K232" s="119">
        <v>1.9281960089473809</v>
      </c>
      <c r="L232" s="119">
        <v>0.9329211320614269</v>
      </c>
      <c r="M232" s="119">
        <v>0.45647365932431516</v>
      </c>
      <c r="N232" s="119">
        <v>0.06762949660606139</v>
      </c>
      <c r="O232" s="119">
        <v>0.0774404782962328</v>
      </c>
      <c r="P232" s="119">
        <v>0.026762728792214266</v>
      </c>
      <c r="Q232" s="119">
        <v>0.009426158400913405</v>
      </c>
      <c r="R232" s="119">
        <v>0.0010408563118100825</v>
      </c>
      <c r="S232" s="119">
        <v>0.0010160145143783854</v>
      </c>
      <c r="T232" s="119">
        <v>0.00039377053899562026</v>
      </c>
      <c r="U232" s="119">
        <v>0.0002061334859224932</v>
      </c>
      <c r="V232" s="119">
        <v>3.8608302343391365E-05</v>
      </c>
      <c r="W232" s="119">
        <v>6.335226730683549E-05</v>
      </c>
      <c r="X232" s="119">
        <v>67.5</v>
      </c>
    </row>
    <row r="233" spans="1:24" s="119" customFormat="1" ht="12.75" hidden="1">
      <c r="A233" s="119">
        <v>2054</v>
      </c>
      <c r="B233" s="119">
        <v>142.67999267578125</v>
      </c>
      <c r="C233" s="119">
        <v>131.47999572753906</v>
      </c>
      <c r="D233" s="119">
        <v>9.374473571777344</v>
      </c>
      <c r="E233" s="119">
        <v>9.777881622314453</v>
      </c>
      <c r="F233" s="119">
        <v>16.275676690901882</v>
      </c>
      <c r="G233" s="119" t="s">
        <v>57</v>
      </c>
      <c r="H233" s="119">
        <v>-33.82325054516997</v>
      </c>
      <c r="I233" s="119">
        <v>41.35674213061127</v>
      </c>
      <c r="J233" s="119" t="s">
        <v>60</v>
      </c>
      <c r="K233" s="119">
        <v>1.3461828237605369</v>
      </c>
      <c r="L233" s="119">
        <v>-0.005075981182981127</v>
      </c>
      <c r="M233" s="119">
        <v>-0.3223846589839727</v>
      </c>
      <c r="N233" s="119">
        <v>0.0007005044226227469</v>
      </c>
      <c r="O233" s="119">
        <v>0.053464124556468456</v>
      </c>
      <c r="P233" s="119">
        <v>-0.0005809203393159013</v>
      </c>
      <c r="Q233" s="119">
        <v>-0.006830073341521201</v>
      </c>
      <c r="R233" s="119">
        <v>5.6308356307605874E-05</v>
      </c>
      <c r="S233" s="119">
        <v>0.0006501627499157415</v>
      </c>
      <c r="T233" s="119">
        <v>-4.138333942188256E-05</v>
      </c>
      <c r="U233" s="119">
        <v>-0.00016014348918014267</v>
      </c>
      <c r="V233" s="119">
        <v>4.451696659409734E-06</v>
      </c>
      <c r="W233" s="119">
        <v>3.888685168709306E-05</v>
      </c>
      <c r="X233" s="119">
        <v>67.5</v>
      </c>
    </row>
    <row r="234" spans="1:24" s="119" customFormat="1" ht="12.75" hidden="1">
      <c r="A234" s="119">
        <v>2055</v>
      </c>
      <c r="B234" s="119">
        <v>155.67999267578125</v>
      </c>
      <c r="C234" s="119">
        <v>141.5800018310547</v>
      </c>
      <c r="D234" s="119">
        <v>9.329874038696289</v>
      </c>
      <c r="E234" s="119">
        <v>9.628549575805664</v>
      </c>
      <c r="F234" s="119">
        <v>30.49548940749667</v>
      </c>
      <c r="G234" s="119" t="s">
        <v>58</v>
      </c>
      <c r="H234" s="119">
        <v>-10.277575907476006</v>
      </c>
      <c r="I234" s="119">
        <v>77.90241676830524</v>
      </c>
      <c r="J234" s="119" t="s">
        <v>61</v>
      </c>
      <c r="K234" s="119">
        <v>-1.380482398994176</v>
      </c>
      <c r="L234" s="119">
        <v>-0.932907322868571</v>
      </c>
      <c r="M234" s="119">
        <v>-0.32316610792086253</v>
      </c>
      <c r="N234" s="119">
        <v>0.06762586860620096</v>
      </c>
      <c r="O234" s="119">
        <v>-0.05602334392161655</v>
      </c>
      <c r="P234" s="119">
        <v>-0.026756423228170532</v>
      </c>
      <c r="Q234" s="119">
        <v>-0.006496349771106216</v>
      </c>
      <c r="R234" s="119">
        <v>0.0010393321080601828</v>
      </c>
      <c r="S234" s="119">
        <v>-0.0007807521322734553</v>
      </c>
      <c r="T234" s="119">
        <v>-0.00039158990870449476</v>
      </c>
      <c r="U234" s="119">
        <v>-0.00012978858536777502</v>
      </c>
      <c r="V234" s="119">
        <v>3.8350794081626514E-05</v>
      </c>
      <c r="W234" s="119">
        <v>-5.001322363918131E-05</v>
      </c>
      <c r="X234" s="119">
        <v>67.5</v>
      </c>
    </row>
    <row r="235" s="119" customFormat="1" ht="12.75" hidden="1">
      <c r="A235" s="119" t="s">
        <v>127</v>
      </c>
    </row>
    <row r="236" spans="1:24" s="119" customFormat="1" ht="12.75" hidden="1">
      <c r="A236" s="119">
        <v>2056</v>
      </c>
      <c r="B236" s="119">
        <v>122.34</v>
      </c>
      <c r="C236" s="119">
        <v>140.74</v>
      </c>
      <c r="D236" s="119">
        <v>8.664218425287439</v>
      </c>
      <c r="E236" s="119">
        <v>8.998479053458603</v>
      </c>
      <c r="F236" s="119">
        <v>23.017702008502535</v>
      </c>
      <c r="G236" s="119" t="s">
        <v>59</v>
      </c>
      <c r="H236" s="119">
        <v>8.38891540016418</v>
      </c>
      <c r="I236" s="119">
        <v>63.22891540016418</v>
      </c>
      <c r="J236" s="119" t="s">
        <v>73</v>
      </c>
      <c r="K236" s="119">
        <v>4.478646831264892</v>
      </c>
      <c r="M236" s="119" t="s">
        <v>68</v>
      </c>
      <c r="N236" s="119">
        <v>2.6225858581338963</v>
      </c>
      <c r="X236" s="119">
        <v>67.5</v>
      </c>
    </row>
    <row r="237" spans="1:24" s="119" customFormat="1" ht="12.75" hidden="1">
      <c r="A237" s="119">
        <v>1536</v>
      </c>
      <c r="B237" s="119">
        <v>90.18000030517578</v>
      </c>
      <c r="C237" s="119">
        <v>73.08000183105469</v>
      </c>
      <c r="D237" s="119">
        <v>9.381861686706543</v>
      </c>
      <c r="E237" s="119">
        <v>10.000350952148438</v>
      </c>
      <c r="F237" s="119">
        <v>18.51597236490959</v>
      </c>
      <c r="G237" s="119" t="s">
        <v>56</v>
      </c>
      <c r="H237" s="119">
        <v>24.228702758889455</v>
      </c>
      <c r="I237" s="119">
        <v>46.908703064065236</v>
      </c>
      <c r="J237" s="119" t="s">
        <v>62</v>
      </c>
      <c r="K237" s="119">
        <v>1.8844470567841818</v>
      </c>
      <c r="L237" s="119">
        <v>0.8496682970291576</v>
      </c>
      <c r="M237" s="119">
        <v>0.44611660137669795</v>
      </c>
      <c r="N237" s="119">
        <v>0.011906191283180696</v>
      </c>
      <c r="O237" s="119">
        <v>0.07568323994200393</v>
      </c>
      <c r="P237" s="119">
        <v>0.024374480868007427</v>
      </c>
      <c r="Q237" s="119">
        <v>0.009212293602366408</v>
      </c>
      <c r="R237" s="119">
        <v>0.00018314114869052718</v>
      </c>
      <c r="S237" s="119">
        <v>0.00099295218136882</v>
      </c>
      <c r="T237" s="119">
        <v>0.00035862517216218056</v>
      </c>
      <c r="U237" s="119">
        <v>0.00020146081159592646</v>
      </c>
      <c r="V237" s="119">
        <v>6.7753681333019654E-06</v>
      </c>
      <c r="W237" s="119">
        <v>6.191055005463165E-05</v>
      </c>
      <c r="X237" s="119">
        <v>67.5</v>
      </c>
    </row>
    <row r="238" spans="1:24" s="119" customFormat="1" ht="12.75" hidden="1">
      <c r="A238" s="119">
        <v>2054</v>
      </c>
      <c r="B238" s="119">
        <v>137.97999572753906</v>
      </c>
      <c r="C238" s="119">
        <v>138.97999572753906</v>
      </c>
      <c r="D238" s="119">
        <v>9.608051300048828</v>
      </c>
      <c r="E238" s="119">
        <v>10.121259689331055</v>
      </c>
      <c r="F238" s="119">
        <v>15.67027021806382</v>
      </c>
      <c r="G238" s="119" t="s">
        <v>57</v>
      </c>
      <c r="H238" s="119">
        <v>-31.637276180532027</v>
      </c>
      <c r="I238" s="119">
        <v>38.842719547007036</v>
      </c>
      <c r="J238" s="119" t="s">
        <v>60</v>
      </c>
      <c r="K238" s="119">
        <v>1.5352521899824056</v>
      </c>
      <c r="L238" s="119">
        <v>-0.004622481405700817</v>
      </c>
      <c r="M238" s="119">
        <v>-0.36636704822904853</v>
      </c>
      <c r="N238" s="119">
        <v>0.0001242341544193249</v>
      </c>
      <c r="O238" s="119">
        <v>0.06118163143392905</v>
      </c>
      <c r="P238" s="119">
        <v>-0.0005291152629226518</v>
      </c>
      <c r="Q238" s="119">
        <v>-0.0077007990473388485</v>
      </c>
      <c r="R238" s="119">
        <v>9.98686232958577E-06</v>
      </c>
      <c r="S238" s="119">
        <v>0.0007613589098899817</v>
      </c>
      <c r="T238" s="119">
        <v>-3.769865156323442E-05</v>
      </c>
      <c r="U238" s="119">
        <v>-0.00017663613425268022</v>
      </c>
      <c r="V238" s="119">
        <v>7.989817575838515E-07</v>
      </c>
      <c r="W238" s="119">
        <v>4.611565296009169E-05</v>
      </c>
      <c r="X238" s="119">
        <v>67.5</v>
      </c>
    </row>
    <row r="239" spans="1:24" s="119" customFormat="1" ht="12.75" hidden="1">
      <c r="A239" s="119">
        <v>2055</v>
      </c>
      <c r="B239" s="119">
        <v>151.97999572753906</v>
      </c>
      <c r="C239" s="119">
        <v>130.8800048828125</v>
      </c>
      <c r="D239" s="119">
        <v>9.504276275634766</v>
      </c>
      <c r="E239" s="119">
        <v>9.965718269348145</v>
      </c>
      <c r="F239" s="119">
        <v>32.0875361375006</v>
      </c>
      <c r="G239" s="119" t="s">
        <v>58</v>
      </c>
      <c r="H239" s="119">
        <v>-4.027226669354761</v>
      </c>
      <c r="I239" s="119">
        <v>80.4527690581843</v>
      </c>
      <c r="J239" s="119" t="s">
        <v>61</v>
      </c>
      <c r="K239" s="119">
        <v>-1.0927677809016847</v>
      </c>
      <c r="L239" s="119">
        <v>-0.8496557230090801</v>
      </c>
      <c r="M239" s="119">
        <v>-0.2545490286680145</v>
      </c>
      <c r="N239" s="119">
        <v>0.011905543110104793</v>
      </c>
      <c r="O239" s="119">
        <v>-0.044550654127653445</v>
      </c>
      <c r="P239" s="119">
        <v>-0.02436873723899953</v>
      </c>
      <c r="Q239" s="119">
        <v>-0.005056090134551217</v>
      </c>
      <c r="R239" s="119">
        <v>0.00018286864937570814</v>
      </c>
      <c r="S239" s="119">
        <v>-0.0006374061851098065</v>
      </c>
      <c r="T239" s="119">
        <v>-0.00035663822815097586</v>
      </c>
      <c r="U239" s="119">
        <v>-9.688206585926264E-05</v>
      </c>
      <c r="V239" s="119">
        <v>6.7280934515516345E-06</v>
      </c>
      <c r="W239" s="119">
        <v>-4.130693356001432E-05</v>
      </c>
      <c r="X239" s="119">
        <v>67.5</v>
      </c>
    </row>
    <row r="240" s="119" customFormat="1" ht="12.75" hidden="1">
      <c r="A240" s="119" t="s">
        <v>133</v>
      </c>
    </row>
    <row r="241" spans="1:24" s="119" customFormat="1" ht="12.75" hidden="1">
      <c r="A241" s="119">
        <v>2056</v>
      </c>
      <c r="B241" s="119">
        <v>130.88</v>
      </c>
      <c r="C241" s="119">
        <v>141.78</v>
      </c>
      <c r="D241" s="119">
        <v>8.926694194727737</v>
      </c>
      <c r="E241" s="119">
        <v>9.101601556161548</v>
      </c>
      <c r="F241" s="119">
        <v>24.811029417850268</v>
      </c>
      <c r="G241" s="119" t="s">
        <v>59</v>
      </c>
      <c r="H241" s="119">
        <v>2.794869352526746</v>
      </c>
      <c r="I241" s="119">
        <v>66.17486935252674</v>
      </c>
      <c r="J241" s="119" t="s">
        <v>73</v>
      </c>
      <c r="K241" s="119">
        <v>5.314466784620901</v>
      </c>
      <c r="M241" s="119" t="s">
        <v>68</v>
      </c>
      <c r="N241" s="119">
        <v>3.3182403095873854</v>
      </c>
      <c r="X241" s="119">
        <v>67.5</v>
      </c>
    </row>
    <row r="242" spans="1:24" s="119" customFormat="1" ht="12.75" hidden="1">
      <c r="A242" s="119">
        <v>1536</v>
      </c>
      <c r="B242" s="119">
        <v>97.18000030517578</v>
      </c>
      <c r="C242" s="119">
        <v>60.279998779296875</v>
      </c>
      <c r="D242" s="119">
        <v>9.010403633117676</v>
      </c>
      <c r="E242" s="119">
        <v>9.772796630859375</v>
      </c>
      <c r="F242" s="119">
        <v>19.780300377950724</v>
      </c>
      <c r="G242" s="119" t="s">
        <v>56</v>
      </c>
      <c r="H242" s="119">
        <v>22.513022459905613</v>
      </c>
      <c r="I242" s="119">
        <v>52.193022765081395</v>
      </c>
      <c r="J242" s="119" t="s">
        <v>62</v>
      </c>
      <c r="K242" s="119">
        <v>1.9403976795407576</v>
      </c>
      <c r="L242" s="119">
        <v>1.151559784250516</v>
      </c>
      <c r="M242" s="119">
        <v>0.4593624191700456</v>
      </c>
      <c r="N242" s="119">
        <v>0.07044809367182568</v>
      </c>
      <c r="O242" s="119">
        <v>0.0779303942506214</v>
      </c>
      <c r="P242" s="119">
        <v>0.03303474688486057</v>
      </c>
      <c r="Q242" s="119">
        <v>0.00948579946559032</v>
      </c>
      <c r="R242" s="119">
        <v>0.0010842419602170004</v>
      </c>
      <c r="S242" s="119">
        <v>0.0010224162417872074</v>
      </c>
      <c r="T242" s="119">
        <v>0.0004860455746077816</v>
      </c>
      <c r="U242" s="119">
        <v>0.00020742545124112103</v>
      </c>
      <c r="V242" s="119">
        <v>4.0211120284760205E-05</v>
      </c>
      <c r="W242" s="119">
        <v>6.374511743220793E-05</v>
      </c>
      <c r="X242" s="119">
        <v>67.5</v>
      </c>
    </row>
    <row r="243" spans="1:24" s="119" customFormat="1" ht="12.75" hidden="1">
      <c r="A243" s="119">
        <v>2054</v>
      </c>
      <c r="B243" s="119">
        <v>143.66000366210938</v>
      </c>
      <c r="C243" s="119">
        <v>139.9600067138672</v>
      </c>
      <c r="D243" s="119">
        <v>9.561415672302246</v>
      </c>
      <c r="E243" s="119">
        <v>10.131134033203125</v>
      </c>
      <c r="F243" s="119">
        <v>14.010906831648255</v>
      </c>
      <c r="G243" s="119" t="s">
        <v>57</v>
      </c>
      <c r="H243" s="119">
        <v>-41.252718974825584</v>
      </c>
      <c r="I243" s="119">
        <v>34.90728468728379</v>
      </c>
      <c r="J243" s="119" t="s">
        <v>60</v>
      </c>
      <c r="K243" s="119">
        <v>1.6904700200981417</v>
      </c>
      <c r="L243" s="119">
        <v>-0.006265699706992584</v>
      </c>
      <c r="M243" s="119">
        <v>-0.40273347991030917</v>
      </c>
      <c r="N243" s="119">
        <v>0.0007297926696610822</v>
      </c>
      <c r="O243" s="119">
        <v>0.06747588174740761</v>
      </c>
      <c r="P243" s="119">
        <v>-0.0007171068440153546</v>
      </c>
      <c r="Q243" s="119">
        <v>-0.008433309847414461</v>
      </c>
      <c r="R243" s="119">
        <v>5.8660324771756584E-05</v>
      </c>
      <c r="S243" s="119">
        <v>0.000848657742101902</v>
      </c>
      <c r="T243" s="119">
        <v>-5.1083952627861325E-05</v>
      </c>
      <c r="U243" s="119">
        <v>-0.00019135619545081545</v>
      </c>
      <c r="V243" s="119">
        <v>4.640531628770806E-06</v>
      </c>
      <c r="W243" s="119">
        <v>5.169115107958194E-05</v>
      </c>
      <c r="X243" s="119">
        <v>67.5</v>
      </c>
    </row>
    <row r="244" spans="1:24" s="119" customFormat="1" ht="12.75" hidden="1">
      <c r="A244" s="119">
        <v>2055</v>
      </c>
      <c r="B244" s="119">
        <v>151.89999389648438</v>
      </c>
      <c r="C244" s="119">
        <v>131.1999969482422</v>
      </c>
      <c r="D244" s="119">
        <v>9.178962707519531</v>
      </c>
      <c r="E244" s="119">
        <v>9.699195861816406</v>
      </c>
      <c r="F244" s="119">
        <v>31.707401985640683</v>
      </c>
      <c r="G244" s="119" t="s">
        <v>58</v>
      </c>
      <c r="H244" s="119">
        <v>-2.083043445742547</v>
      </c>
      <c r="I244" s="119">
        <v>82.31695045074183</v>
      </c>
      <c r="J244" s="119" t="s">
        <v>61</v>
      </c>
      <c r="K244" s="119">
        <v>-0.9526039396919082</v>
      </c>
      <c r="L244" s="119">
        <v>-1.1515427381171213</v>
      </c>
      <c r="M244" s="119">
        <v>-0.22095152478561741</v>
      </c>
      <c r="N244" s="119">
        <v>0.07044431350118784</v>
      </c>
      <c r="O244" s="119">
        <v>-0.038989123232860065</v>
      </c>
      <c r="P244" s="119">
        <v>-0.033026962614219786</v>
      </c>
      <c r="Q244" s="119">
        <v>-0.004342772906668719</v>
      </c>
      <c r="R244" s="119">
        <v>0.0010826539588404394</v>
      </c>
      <c r="S244" s="119">
        <v>-0.0005701885725273515</v>
      </c>
      <c r="T244" s="119">
        <v>-0.00048335362870234355</v>
      </c>
      <c r="U244" s="119">
        <v>-8.005076067828458E-05</v>
      </c>
      <c r="V244" s="119">
        <v>3.994245436572259E-05</v>
      </c>
      <c r="W244" s="119">
        <v>-3.7302344383615E-05</v>
      </c>
      <c r="X244" s="119">
        <v>67.5</v>
      </c>
    </row>
    <row r="245" s="119" customFormat="1" ht="12.75" hidden="1">
      <c r="A245" s="119" t="s">
        <v>139</v>
      </c>
    </row>
    <row r="246" spans="1:24" s="119" customFormat="1" ht="12.75" hidden="1">
      <c r="A246" s="119">
        <v>2056</v>
      </c>
      <c r="B246" s="119">
        <v>130.88</v>
      </c>
      <c r="C246" s="119">
        <v>135.38</v>
      </c>
      <c r="D246" s="119">
        <v>8.690811188584837</v>
      </c>
      <c r="E246" s="119">
        <v>8.937119959777299</v>
      </c>
      <c r="F246" s="119">
        <v>26.139622359820958</v>
      </c>
      <c r="G246" s="119" t="s">
        <v>59</v>
      </c>
      <c r="H246" s="119">
        <v>8.23070681500272</v>
      </c>
      <c r="I246" s="119">
        <v>71.61070681500271</v>
      </c>
      <c r="J246" s="119" t="s">
        <v>73</v>
      </c>
      <c r="K246" s="119">
        <v>5.139461765124427</v>
      </c>
      <c r="M246" s="119" t="s">
        <v>68</v>
      </c>
      <c r="N246" s="119">
        <v>3.033685247232056</v>
      </c>
      <c r="X246" s="119">
        <v>67.5</v>
      </c>
    </row>
    <row r="247" spans="1:24" s="119" customFormat="1" ht="12.75" hidden="1">
      <c r="A247" s="119">
        <v>1536</v>
      </c>
      <c r="B247" s="119">
        <v>87.37999725341797</v>
      </c>
      <c r="C247" s="119">
        <v>68.18000030517578</v>
      </c>
      <c r="D247" s="119">
        <v>9.463634490966797</v>
      </c>
      <c r="E247" s="119">
        <v>10.147468566894531</v>
      </c>
      <c r="F247" s="119">
        <v>16.955900392459185</v>
      </c>
      <c r="G247" s="119" t="s">
        <v>56</v>
      </c>
      <c r="H247" s="119">
        <v>22.70019922469057</v>
      </c>
      <c r="I247" s="119">
        <v>42.58019647810854</v>
      </c>
      <c r="J247" s="119" t="s">
        <v>62</v>
      </c>
      <c r="K247" s="119">
        <v>2.005921891360908</v>
      </c>
      <c r="L247" s="119">
        <v>0.9389223915459245</v>
      </c>
      <c r="M247" s="119">
        <v>0.4748742130135355</v>
      </c>
      <c r="N247" s="119">
        <v>0.03667215820450162</v>
      </c>
      <c r="O247" s="119">
        <v>0.0805618821979922</v>
      </c>
      <c r="P247" s="119">
        <v>0.02693488026279718</v>
      </c>
      <c r="Q247" s="119">
        <v>0.009806124931775656</v>
      </c>
      <c r="R247" s="119">
        <v>0.0005643491477043021</v>
      </c>
      <c r="S247" s="119">
        <v>0.0010569476013407727</v>
      </c>
      <c r="T247" s="119">
        <v>0.0003962913467453975</v>
      </c>
      <c r="U247" s="119">
        <v>0.00021444117947975176</v>
      </c>
      <c r="V247" s="119">
        <v>2.091905376467628E-05</v>
      </c>
      <c r="W247" s="119">
        <v>6.58992037098163E-05</v>
      </c>
      <c r="X247" s="119">
        <v>67.5</v>
      </c>
    </row>
    <row r="248" spans="1:24" s="119" customFormat="1" ht="12.75" hidden="1">
      <c r="A248" s="119">
        <v>2054</v>
      </c>
      <c r="B248" s="119">
        <v>144.77999877929688</v>
      </c>
      <c r="C248" s="119">
        <v>141.67999267578125</v>
      </c>
      <c r="D248" s="119">
        <v>9.488909721374512</v>
      </c>
      <c r="E248" s="119">
        <v>10.215899467468262</v>
      </c>
      <c r="F248" s="119">
        <v>16.071904760345756</v>
      </c>
      <c r="G248" s="119" t="s">
        <v>57</v>
      </c>
      <c r="H248" s="119">
        <v>-36.93000467991271</v>
      </c>
      <c r="I248" s="119">
        <v>40.34999409938417</v>
      </c>
      <c r="J248" s="119" t="s">
        <v>60</v>
      </c>
      <c r="K248" s="119">
        <v>1.7330598463208373</v>
      </c>
      <c r="L248" s="119">
        <v>-0.00510836442344744</v>
      </c>
      <c r="M248" s="119">
        <v>-0.4129698533519393</v>
      </c>
      <c r="N248" s="119">
        <v>0.0003804495978352267</v>
      </c>
      <c r="O248" s="119">
        <v>0.06916131528237907</v>
      </c>
      <c r="P248" s="119">
        <v>-0.0005847231701284423</v>
      </c>
      <c r="Q248" s="119">
        <v>-0.008651918499852938</v>
      </c>
      <c r="R248" s="119">
        <v>3.058385637549815E-05</v>
      </c>
      <c r="S248" s="119">
        <v>0.0008686705445412346</v>
      </c>
      <c r="T248" s="119">
        <v>-4.1659069746450554E-05</v>
      </c>
      <c r="U248" s="119">
        <v>-0.000196603576467997</v>
      </c>
      <c r="V248" s="119">
        <v>2.4258729616552045E-06</v>
      </c>
      <c r="W248" s="119">
        <v>5.2874646183820654E-05</v>
      </c>
      <c r="X248" s="119">
        <v>67.5</v>
      </c>
    </row>
    <row r="249" spans="1:24" s="119" customFormat="1" ht="12.75" hidden="1">
      <c r="A249" s="119">
        <v>2055</v>
      </c>
      <c r="B249" s="119">
        <v>155.1999969482422</v>
      </c>
      <c r="C249" s="119">
        <v>137.89999389648438</v>
      </c>
      <c r="D249" s="119">
        <v>9.403480529785156</v>
      </c>
      <c r="E249" s="119">
        <v>10.013604164123535</v>
      </c>
      <c r="F249" s="119">
        <v>33.266634710305716</v>
      </c>
      <c r="G249" s="119" t="s">
        <v>58</v>
      </c>
      <c r="H249" s="119">
        <v>-3.38543323273133</v>
      </c>
      <c r="I249" s="119">
        <v>84.31456371551086</v>
      </c>
      <c r="J249" s="119" t="s">
        <v>61</v>
      </c>
      <c r="K249" s="119">
        <v>-1.0100624749545533</v>
      </c>
      <c r="L249" s="119">
        <v>-0.9389084949872567</v>
      </c>
      <c r="M249" s="119">
        <v>-0.23443851732960275</v>
      </c>
      <c r="N249" s="119">
        <v>0.036670184693828614</v>
      </c>
      <c r="O249" s="119">
        <v>-0.04131500129123235</v>
      </c>
      <c r="P249" s="119">
        <v>-0.026928532703909734</v>
      </c>
      <c r="Q249" s="119">
        <v>-0.004615668147678578</v>
      </c>
      <c r="R249" s="119">
        <v>0.0005635198206308055</v>
      </c>
      <c r="S249" s="119">
        <v>-0.0006021210152672369</v>
      </c>
      <c r="T249" s="119">
        <v>-0.0003940956145571037</v>
      </c>
      <c r="U249" s="119">
        <v>-8.562740902689718E-05</v>
      </c>
      <c r="V249" s="119">
        <v>2.0777919789606633E-05</v>
      </c>
      <c r="W249" s="119">
        <v>-3.9331626466797E-05</v>
      </c>
      <c r="X249" s="119">
        <v>67.5</v>
      </c>
    </row>
    <row r="250" s="119" customFormat="1" ht="12.75" hidden="1">
      <c r="A250" s="119" t="s">
        <v>145</v>
      </c>
    </row>
    <row r="251" spans="1:24" s="119" customFormat="1" ht="12.75" hidden="1">
      <c r="A251" s="119">
        <v>2056</v>
      </c>
      <c r="B251" s="119">
        <v>126.58</v>
      </c>
      <c r="C251" s="119">
        <v>141.18</v>
      </c>
      <c r="D251" s="119">
        <v>8.818509210020839</v>
      </c>
      <c r="E251" s="119">
        <v>9.202629874807428</v>
      </c>
      <c r="F251" s="119">
        <v>24.069418962792586</v>
      </c>
      <c r="G251" s="119" t="s">
        <v>59</v>
      </c>
      <c r="H251" s="119">
        <v>5.89270633932459</v>
      </c>
      <c r="I251" s="119">
        <v>64.97270633932459</v>
      </c>
      <c r="J251" s="119" t="s">
        <v>73</v>
      </c>
      <c r="K251" s="119">
        <v>7.44892753161373</v>
      </c>
      <c r="M251" s="119" t="s">
        <v>68</v>
      </c>
      <c r="N251" s="119">
        <v>4.672247613768793</v>
      </c>
      <c r="X251" s="119">
        <v>67.5</v>
      </c>
    </row>
    <row r="252" spans="1:24" s="119" customFormat="1" ht="12.75" hidden="1">
      <c r="A252" s="119">
        <v>1536</v>
      </c>
      <c r="B252" s="119">
        <v>82.5</v>
      </c>
      <c r="C252" s="119">
        <v>59.70000076293945</v>
      </c>
      <c r="D252" s="119">
        <v>9.500434875488281</v>
      </c>
      <c r="E252" s="119">
        <v>10.097365379333496</v>
      </c>
      <c r="F252" s="119">
        <v>17.424819899822364</v>
      </c>
      <c r="G252" s="119" t="s">
        <v>56</v>
      </c>
      <c r="H252" s="119">
        <v>28.579313858351178</v>
      </c>
      <c r="I252" s="119">
        <v>43.57931385835118</v>
      </c>
      <c r="J252" s="119" t="s">
        <v>62</v>
      </c>
      <c r="K252" s="119">
        <v>2.2848782068589406</v>
      </c>
      <c r="L252" s="119">
        <v>1.38696189552986</v>
      </c>
      <c r="M252" s="119">
        <v>0.540913373326316</v>
      </c>
      <c r="N252" s="119">
        <v>0.04333029899418575</v>
      </c>
      <c r="O252" s="119">
        <v>0.09176539548613608</v>
      </c>
      <c r="P252" s="119">
        <v>0.03978773650797106</v>
      </c>
      <c r="Q252" s="119">
        <v>0.011169828326045305</v>
      </c>
      <c r="R252" s="119">
        <v>0.0006668036025570967</v>
      </c>
      <c r="S252" s="119">
        <v>0.0012039295096260504</v>
      </c>
      <c r="T252" s="119">
        <v>0.0005854065517428654</v>
      </c>
      <c r="U252" s="119">
        <v>0.00024425348507872566</v>
      </c>
      <c r="V252" s="119">
        <v>2.4714034198038675E-05</v>
      </c>
      <c r="W252" s="119">
        <v>7.50610724010065E-05</v>
      </c>
      <c r="X252" s="119">
        <v>67.5</v>
      </c>
    </row>
    <row r="253" spans="1:24" s="119" customFormat="1" ht="12.75" hidden="1">
      <c r="A253" s="119">
        <v>2054</v>
      </c>
      <c r="B253" s="119">
        <v>156.47999572753906</v>
      </c>
      <c r="C253" s="119">
        <v>150.97999572753906</v>
      </c>
      <c r="D253" s="119">
        <v>9.420432090759277</v>
      </c>
      <c r="E253" s="119">
        <v>10.112076759338379</v>
      </c>
      <c r="F253" s="119">
        <v>16.631959404142023</v>
      </c>
      <c r="G253" s="119" t="s">
        <v>57</v>
      </c>
      <c r="H253" s="119">
        <v>-46.89974931329789</v>
      </c>
      <c r="I253" s="119">
        <v>42.080246414241174</v>
      </c>
      <c r="J253" s="119" t="s">
        <v>60</v>
      </c>
      <c r="K253" s="119">
        <v>2.026418007427172</v>
      </c>
      <c r="L253" s="119">
        <v>-0.007546128800623853</v>
      </c>
      <c r="M253" s="119">
        <v>-0.48253655809863505</v>
      </c>
      <c r="N253" s="119">
        <v>0.00044958690535906504</v>
      </c>
      <c r="O253" s="119">
        <v>0.08092278113247056</v>
      </c>
      <c r="P253" s="119">
        <v>-0.0008636848238603406</v>
      </c>
      <c r="Q253" s="119">
        <v>-0.010093390627611245</v>
      </c>
      <c r="R253" s="119">
        <v>3.613296617194725E-05</v>
      </c>
      <c r="S253" s="119">
        <v>0.0010208794706490097</v>
      </c>
      <c r="T253" s="119">
        <v>-6.152773322612353E-05</v>
      </c>
      <c r="U253" s="119">
        <v>-0.00022831114041281652</v>
      </c>
      <c r="V253" s="119">
        <v>2.8655501676065767E-06</v>
      </c>
      <c r="W253" s="119">
        <v>6.228121975299702E-05</v>
      </c>
      <c r="X253" s="119">
        <v>67.5</v>
      </c>
    </row>
    <row r="254" spans="1:24" s="119" customFormat="1" ht="12.75" hidden="1">
      <c r="A254" s="119">
        <v>2055</v>
      </c>
      <c r="B254" s="119">
        <v>155.77999877929688</v>
      </c>
      <c r="C254" s="119">
        <v>133.3800048828125</v>
      </c>
      <c r="D254" s="119">
        <v>9.270100593566895</v>
      </c>
      <c r="E254" s="119">
        <v>9.554123878479004</v>
      </c>
      <c r="F254" s="119">
        <v>34.85725369242804</v>
      </c>
      <c r="G254" s="119" t="s">
        <v>58</v>
      </c>
      <c r="H254" s="119">
        <v>1.3393216888647856</v>
      </c>
      <c r="I254" s="119">
        <v>89.61932046816166</v>
      </c>
      <c r="J254" s="119" t="s">
        <v>61</v>
      </c>
      <c r="K254" s="119">
        <v>-1.0556033721781197</v>
      </c>
      <c r="L254" s="119">
        <v>-1.3869413670346367</v>
      </c>
      <c r="M254" s="119">
        <v>-0.2444294326417689</v>
      </c>
      <c r="N254" s="119">
        <v>0.04332796651748227</v>
      </c>
      <c r="O254" s="119">
        <v>-0.043271137060553765</v>
      </c>
      <c r="P254" s="119">
        <v>-0.039778361265300585</v>
      </c>
      <c r="Q254" s="119">
        <v>-0.004784195906500227</v>
      </c>
      <c r="R254" s="119">
        <v>0.0006658238904836169</v>
      </c>
      <c r="S254" s="119">
        <v>-0.000638162495416191</v>
      </c>
      <c r="T254" s="119">
        <v>-0.0005821642112561774</v>
      </c>
      <c r="U254" s="119">
        <v>-8.679739706064019E-05</v>
      </c>
      <c r="V254" s="119">
        <v>2.4547344226591093E-05</v>
      </c>
      <c r="W254" s="119">
        <v>-4.1895277252550004E-05</v>
      </c>
      <c r="X254" s="119">
        <v>67.5</v>
      </c>
    </row>
    <row r="255" s="119" customFormat="1" ht="12.75" hidden="1">
      <c r="A255" s="119" t="s">
        <v>151</v>
      </c>
    </row>
    <row r="256" spans="1:24" s="119" customFormat="1" ht="12.75" hidden="1">
      <c r="A256" s="119">
        <v>2056</v>
      </c>
      <c r="B256" s="119">
        <v>144.54</v>
      </c>
      <c r="C256" s="119">
        <v>150.04</v>
      </c>
      <c r="D256" s="119">
        <v>8.825798899529294</v>
      </c>
      <c r="E256" s="119">
        <v>9.160268617484236</v>
      </c>
      <c r="F256" s="119">
        <v>28.975564361285752</v>
      </c>
      <c r="G256" s="119" t="s">
        <v>59</v>
      </c>
      <c r="H256" s="119">
        <v>1.1706581939135958</v>
      </c>
      <c r="I256" s="119">
        <v>78.21065819391359</v>
      </c>
      <c r="J256" s="119" t="s">
        <v>73</v>
      </c>
      <c r="K256" s="119">
        <v>7.413758767191264</v>
      </c>
      <c r="M256" s="119" t="s">
        <v>68</v>
      </c>
      <c r="N256" s="119">
        <v>4.737537270923798</v>
      </c>
      <c r="X256" s="119">
        <v>67.5</v>
      </c>
    </row>
    <row r="257" spans="1:24" s="119" customFormat="1" ht="12.75" hidden="1">
      <c r="A257" s="119">
        <v>1536</v>
      </c>
      <c r="B257" s="119">
        <v>79.37999725341797</v>
      </c>
      <c r="C257" s="119">
        <v>69.77999877929688</v>
      </c>
      <c r="D257" s="119">
        <v>9.217155456542969</v>
      </c>
      <c r="E257" s="119">
        <v>10.012681007385254</v>
      </c>
      <c r="F257" s="119">
        <v>18.23217834794157</v>
      </c>
      <c r="G257" s="119" t="s">
        <v>56</v>
      </c>
      <c r="H257" s="119">
        <v>35.11376250597344</v>
      </c>
      <c r="I257" s="119">
        <v>46.99375975939141</v>
      </c>
      <c r="J257" s="119" t="s">
        <v>62</v>
      </c>
      <c r="K257" s="119">
        <v>2.2363409578299396</v>
      </c>
      <c r="L257" s="119">
        <v>1.4563542475554434</v>
      </c>
      <c r="M257" s="119">
        <v>0.5294226820222235</v>
      </c>
      <c r="N257" s="119">
        <v>0.0367117196856665</v>
      </c>
      <c r="O257" s="119">
        <v>0.08981625917752362</v>
      </c>
      <c r="P257" s="119">
        <v>0.041778423222079995</v>
      </c>
      <c r="Q257" s="119">
        <v>0.010932561918488425</v>
      </c>
      <c r="R257" s="119">
        <v>0.0005649120805868413</v>
      </c>
      <c r="S257" s="119">
        <v>0.0011783847998283101</v>
      </c>
      <c r="T257" s="119">
        <v>0.0006147130351706319</v>
      </c>
      <c r="U257" s="119">
        <v>0.00023906907583149252</v>
      </c>
      <c r="V257" s="119">
        <v>2.0937117019357515E-05</v>
      </c>
      <c r="W257" s="119">
        <v>7.347312996935369E-05</v>
      </c>
      <c r="X257" s="119">
        <v>67.5</v>
      </c>
    </row>
    <row r="258" spans="1:24" s="119" customFormat="1" ht="12.75" hidden="1">
      <c r="A258" s="119">
        <v>2054</v>
      </c>
      <c r="B258" s="119">
        <v>160.24000549316406</v>
      </c>
      <c r="C258" s="119">
        <v>147.24000549316406</v>
      </c>
      <c r="D258" s="119">
        <v>9.190278053283691</v>
      </c>
      <c r="E258" s="119">
        <v>9.883965492248535</v>
      </c>
      <c r="F258" s="119">
        <v>19.135560079346412</v>
      </c>
      <c r="G258" s="119" t="s">
        <v>57</v>
      </c>
      <c r="H258" s="119">
        <v>-43.10515536498889</v>
      </c>
      <c r="I258" s="119">
        <v>49.63485012817518</v>
      </c>
      <c r="J258" s="119" t="s">
        <v>60</v>
      </c>
      <c r="K258" s="119">
        <v>1.6972892769029553</v>
      </c>
      <c r="L258" s="119">
        <v>-0.007923539781187029</v>
      </c>
      <c r="M258" s="119">
        <v>-0.4057026196632855</v>
      </c>
      <c r="N258" s="119">
        <v>0.0003811020159913877</v>
      </c>
      <c r="O258" s="119">
        <v>0.06753167964329451</v>
      </c>
      <c r="P258" s="119">
        <v>-0.0009068082062217658</v>
      </c>
      <c r="Q258" s="119">
        <v>-0.00855918783933947</v>
      </c>
      <c r="R258" s="119">
        <v>3.062174063840978E-05</v>
      </c>
      <c r="S258" s="119">
        <v>0.0008314680163518455</v>
      </c>
      <c r="T258" s="119">
        <v>-6.459671824419824E-05</v>
      </c>
      <c r="U258" s="119">
        <v>-0.0001983611092021636</v>
      </c>
      <c r="V258" s="119">
        <v>2.4271390950362213E-06</v>
      </c>
      <c r="W258" s="119">
        <v>5.006926120973308E-05</v>
      </c>
      <c r="X258" s="119">
        <v>67.5</v>
      </c>
    </row>
    <row r="259" spans="1:24" s="119" customFormat="1" ht="12.75" hidden="1">
      <c r="A259" s="119">
        <v>2055</v>
      </c>
      <c r="B259" s="119">
        <v>157.24000549316406</v>
      </c>
      <c r="C259" s="119">
        <v>139.63999938964844</v>
      </c>
      <c r="D259" s="119">
        <v>9.337703704833984</v>
      </c>
      <c r="E259" s="119">
        <v>9.724333763122559</v>
      </c>
      <c r="F259" s="119">
        <v>34.148189938547546</v>
      </c>
      <c r="G259" s="119" t="s">
        <v>58</v>
      </c>
      <c r="H259" s="119">
        <v>-2.574003158233623</v>
      </c>
      <c r="I259" s="119">
        <v>87.16600233493044</v>
      </c>
      <c r="J259" s="119" t="s">
        <v>61</v>
      </c>
      <c r="K259" s="119">
        <v>-1.4561696296029436</v>
      </c>
      <c r="L259" s="119">
        <v>-1.4563326927217275</v>
      </c>
      <c r="M259" s="119">
        <v>-0.340137855343906</v>
      </c>
      <c r="N259" s="119">
        <v>0.036709741534534955</v>
      </c>
      <c r="O259" s="119">
        <v>-0.05921513875015018</v>
      </c>
      <c r="P259" s="119">
        <v>-0.041768580844940874</v>
      </c>
      <c r="Q259" s="119">
        <v>-0.006801559647057917</v>
      </c>
      <c r="R259" s="119">
        <v>0.0005640815258393311</v>
      </c>
      <c r="S259" s="119">
        <v>-0.0008350159724522243</v>
      </c>
      <c r="T259" s="119">
        <v>-0.0006113095611887403</v>
      </c>
      <c r="U259" s="119">
        <v>-0.00013344247215564935</v>
      </c>
      <c r="V259" s="119">
        <v>2.0795957898005487E-05</v>
      </c>
      <c r="W259" s="119">
        <v>-5.377145998952471E-05</v>
      </c>
      <c r="X259" s="119">
        <v>67.5</v>
      </c>
    </row>
    <row r="260" spans="1:14" s="119" customFormat="1" ht="12.75">
      <c r="A260" s="119" t="s">
        <v>157</v>
      </c>
      <c r="E260" s="120" t="s">
        <v>106</v>
      </c>
      <c r="F260" s="120">
        <f>MIN(F231:F259)</f>
        <v>14.010906831648255</v>
      </c>
      <c r="G260" s="120"/>
      <c r="H260" s="120"/>
      <c r="I260" s="121"/>
      <c r="J260" s="121" t="s">
        <v>158</v>
      </c>
      <c r="K260" s="120">
        <f>AVERAGE(K258,K253,K248,K243,K238,K233)</f>
        <v>1.6714453607486746</v>
      </c>
      <c r="L260" s="120">
        <f>AVERAGE(L258,L253,L248,L243,L238,L233)</f>
        <v>-0.006090365883488808</v>
      </c>
      <c r="M260" s="121" t="s">
        <v>108</v>
      </c>
      <c r="N260" s="120" t="e">
        <f>Mittelwert(K256,K251,K246,K241,K236,K231)</f>
        <v>#NAME?</v>
      </c>
    </row>
    <row r="261" spans="5:14" s="119" customFormat="1" ht="12.75">
      <c r="E261" s="120" t="s">
        <v>107</v>
      </c>
      <c r="F261" s="120">
        <f>MAX(F231:F259)</f>
        <v>34.85725369242804</v>
      </c>
      <c r="G261" s="120"/>
      <c r="H261" s="120"/>
      <c r="I261" s="121"/>
      <c r="J261" s="121" t="s">
        <v>159</v>
      </c>
      <c r="K261" s="120">
        <f>AVERAGE(K259,K254,K249,K244,K239,K234)</f>
        <v>-1.1579482660538976</v>
      </c>
      <c r="L261" s="120">
        <f>AVERAGE(L259,L254,L249,L244,L239,L234)</f>
        <v>-1.1193813897897325</v>
      </c>
      <c r="M261" s="120"/>
      <c r="N261" s="120"/>
    </row>
    <row r="262" spans="5:14" s="119" customFormat="1" ht="12.75">
      <c r="E262" s="120"/>
      <c r="F262" s="120"/>
      <c r="G262" s="120"/>
      <c r="H262" s="120"/>
      <c r="I262" s="120"/>
      <c r="J262" s="121" t="s">
        <v>112</v>
      </c>
      <c r="K262" s="120">
        <f>ABS(K260/$G$33)</f>
        <v>1.0446533504679216</v>
      </c>
      <c r="L262" s="120">
        <f>ABS(L260/$H$33)</f>
        <v>0.016917683009691133</v>
      </c>
      <c r="M262" s="121" t="s">
        <v>111</v>
      </c>
      <c r="N262" s="120">
        <f>K262+L262+L263+K263</f>
        <v>2.4191095532631826</v>
      </c>
    </row>
    <row r="263" spans="5:14" s="119" customFormat="1" ht="12.75">
      <c r="E263" s="120"/>
      <c r="F263" s="120"/>
      <c r="G263" s="120"/>
      <c r="H263" s="120"/>
      <c r="I263" s="120"/>
      <c r="J263" s="120"/>
      <c r="K263" s="120">
        <f>ABS(K261/$G$34)</f>
        <v>0.6579251511669872</v>
      </c>
      <c r="L263" s="120">
        <f>ABS(L261/$H$34)</f>
        <v>0.6996133686185827</v>
      </c>
      <c r="M263" s="120"/>
      <c r="N263" s="120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2005-07-19T05:22:56Z</dcterms:modified>
  <cp:category/>
  <cp:version/>
  <cp:contentType/>
  <cp:contentStatus/>
</cp:coreProperties>
</file>