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<sst xmlns="http://schemas.openxmlformats.org/spreadsheetml/2006/main" count="712" uniqueCount="167">
  <si>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</si>
  <si>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</si>
  <si>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</si>
  <si>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</si>
  <si>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</si>
  <si>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</si>
  <si>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</si>
  <si>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</si>
  <si>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</si>
  <si>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</si>
  <si>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</si>
  <si>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</si>
  <si>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</si>
  <si>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</si>
  <si>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</si>
  <si>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</si>
  <si>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</si>
  <si>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</si>
  <si>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</si>
  <si>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</si>
  <si>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</si>
  <si>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</si>
  <si>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</si>
  <si>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</si>
  <si>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</si>
  <si>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</si>
  <si>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</si>
  <si>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</si>
  <si>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</si>
  <si>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</si>
  <si>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</si>
  <si>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</si>
  <si>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</si>
  <si>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</si>
  <si>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</si>
  <si>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</si>
  <si>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</si>
  <si>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</si>
  <si>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</si>
  <si>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</si>
  <si>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</si>
  <si>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</si>
  <si>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</si>
  <si>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</si>
  <si>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</si>
  <si>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</si>
  <si>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</si>
  <si>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</si>
  <si>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</si>
  <si>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</si>
  <si>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</si>
  <si>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</si>
  <si>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</si>
  <si>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</si>
  <si>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</si>
  <si>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</si>
  <si>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</si>
  <si>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</si>
  <si>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</si>
  <si>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</si>
  <si>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</si>
  <si>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</si>
  <si>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</si>
  <si>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</si>
  <si>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</si>
  <si>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</si>
  <si>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</si>
  <si>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</si>
  <si>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</si>
  <si>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</si>
  <si>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</si>
  <si>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</si>
  <si>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</si>
  <si>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</si>
  <si>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</si>
  <si>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</si>
  <si>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</si>
  <si>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</si>
  <si>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</si>
  <si>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</si>
  <si>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</si>
  <si>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</si>
  <si>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</si>
  <si>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</si>
  <si>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</si>
  <si>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</si>
  <si>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</si>
  <si>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</si>
  <si>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</si>
  <si>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</si>
  <si>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</si>
  <si>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</si>
  <si>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</si>
  <si>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</si>
  <si>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</si>
  <si>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</si>
  <si>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</si>
  <si>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</si>
  <si>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</si>
  <si>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</si>
  <si>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</si>
  <si>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</si>
  <si>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</si>
  <si>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</si>
  <si>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</si>
  <si>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</si>
  <si>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</si>
  <si>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</si>
  <si>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</si>
  <si>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</si>
  <si>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</si>
  <si>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</si>
  <si>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</si>
  <si>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</si>
  <si>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</si>
  <si>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</si>
  <si>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</si>
  <si>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</si>
  <si>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</si>
  <si>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</si>
  <si>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</si>
  <si>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</si>
  <si>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</si>
  <si>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</si>
  <si>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</si>
  <si>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</si>
  <si>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</si>
  <si>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</si>
  <si>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</si>
  <si>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</si>
  <si>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</si>
  <si>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</si>
  <si>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</si>
  <si>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</si>
  <si>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</si>
  <si>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</si>
  <si>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</si>
  <si>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</si>
  <si>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</si>
  <si>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</si>
  <si>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</si>
  <si>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</si>
  <si>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</si>
  <si>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</si>
  <si>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</si>
  <si>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</si>
  <si>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</si>
  <si>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</si>
  <si>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</si>
  <si>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</si>
  <si>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</si>
  <si>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</si>
  <si>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</si>
  <si>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</si>
  <si>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</si>
  <si>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</si>
  <si>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</si>
  <si>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</si>
  <si>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</si>
  <si>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</si>
  <si>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</si>
  <si>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</si>
  <si>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</si>
  <si>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5</t>
  </si>
  <si>
    <t>AP 619</t>
  </si>
  <si>
    <t>E-Mail vom 20.06.2005 Oberli</t>
  </si>
  <si>
    <t>4E14455D-5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</si>
</sst>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117.0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94.36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99.56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92.99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99.71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75.89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20.974493029076143</v>
      </c>
      <c r="C41" s="2">
        <f aca="true" t="shared" si="0" ref="C41:C55">($B$41*H41+$B$42*J41+$B$43*L41+$B$44*N41+$B$45*P41+$B$46*R41+$B$47*T41+$B$48*V41)/100</f>
        <v>3.2055800105796826E-08</v>
      </c>
      <c r="D41" s="2">
        <f aca="true" t="shared" si="1" ref="D41:D55">($B$41*I41+$B$42*K41+$B$43*M41+$B$44*O41+$B$45*Q41+$B$46*S41+$B$47*U41+$B$48*W41)/100</f>
        <v>-6.59386642232773E-08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1.934359490430836</v>
      </c>
      <c r="C42" s="2">
        <f t="shared" si="0"/>
        <v>-8.796019866004498E-11</v>
      </c>
      <c r="D42" s="2">
        <f t="shared" si="1"/>
        <v>-3.278510930569654E-08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0.3351679353079078</v>
      </c>
      <c r="C43" s="2">
        <f t="shared" si="0"/>
        <v>-0.39035561573683936</v>
      </c>
      <c r="D43" s="2">
        <f t="shared" si="1"/>
        <v>-0.792320141480841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-8.134530380050052</v>
      </c>
      <c r="C44" s="2">
        <f t="shared" si="0"/>
        <v>-0.0029261721206935935</v>
      </c>
      <c r="D44" s="2">
        <f t="shared" si="1"/>
        <v>-0.5379495308869836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20.974493029076143</v>
      </c>
      <c r="C45" s="2">
        <f t="shared" si="0"/>
        <v>0.09027362888802873</v>
      </c>
      <c r="D45" s="2">
        <f t="shared" si="1"/>
        <v>-0.18860968817391796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1.934359490430836</v>
      </c>
      <c r="C46" s="2">
        <f t="shared" si="0"/>
        <v>-0.0006104464229077542</v>
      </c>
      <c r="D46" s="2">
        <f t="shared" si="1"/>
        <v>-0.059041453707175576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0.3351679353079078</v>
      </c>
      <c r="C47" s="2">
        <f t="shared" si="0"/>
        <v>-0.01601952376646183</v>
      </c>
      <c r="D47" s="2">
        <f t="shared" si="1"/>
        <v>-0.03165022013874697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-8.134530380050052</v>
      </c>
      <c r="C48" s="2">
        <f t="shared" si="0"/>
        <v>-0.00033476528394284</v>
      </c>
      <c r="D48" s="2">
        <f t="shared" si="1"/>
        <v>-0.015428796378033943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0.0017612945947161928</v>
      </c>
      <c r="D49" s="2">
        <f t="shared" si="1"/>
        <v>-0.003942451837918392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-4.909274322973554E-05</v>
      </c>
      <c r="D50" s="2">
        <f t="shared" si="1"/>
        <v>-0.0009075796558263482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-0.00023773339719780116</v>
      </c>
      <c r="D51" s="2">
        <f t="shared" si="1"/>
        <v>-0.0004001450504025454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-2.3841384494065602E-05</v>
      </c>
      <c r="D52" s="2">
        <f t="shared" si="1"/>
        <v>-0.00022585143476619562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3.156775672619967E-05</v>
      </c>
      <c r="D53" s="2">
        <f t="shared" si="1"/>
        <v>-8.901162743207616E-05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-3.878924345731735E-06</v>
      </c>
      <c r="D54" s="2">
        <f t="shared" si="1"/>
        <v>-3.350451692806462E-05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-1.56469984325708E-05</v>
      </c>
      <c r="D55" s="2">
        <f t="shared" si="1"/>
        <v>-2.444544440938589E-05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H9" sqref="H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2435</v>
      </c>
      <c r="B3" s="31">
        <v>124.94333333333333</v>
      </c>
      <c r="C3" s="31">
        <v>117.04333333333335</v>
      </c>
      <c r="D3" s="31">
        <v>9.177791298133785</v>
      </c>
      <c r="E3" s="31">
        <v>9.721067966140792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2434</v>
      </c>
      <c r="B4" s="36">
        <v>75.89333333333333</v>
      </c>
      <c r="C4" s="36">
        <v>94.36</v>
      </c>
      <c r="D4" s="36">
        <v>9.44024116547695</v>
      </c>
      <c r="E4" s="36">
        <v>10.079166757502067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2681</v>
      </c>
      <c r="B5" s="41">
        <v>92.99333333333334</v>
      </c>
      <c r="C5" s="41">
        <v>99.56</v>
      </c>
      <c r="D5" s="41">
        <v>9.15918249922208</v>
      </c>
      <c r="E5" s="41">
        <v>9.478635595119483</v>
      </c>
      <c r="F5" s="37" t="s">
        <v>71</v>
      </c>
      <c r="I5" s="42">
        <v>4633</v>
      </c>
    </row>
    <row r="6" spans="1:6" s="33" customFormat="1" ht="13.5" thickBot="1">
      <c r="A6" s="43">
        <v>2433</v>
      </c>
      <c r="B6" s="44">
        <v>99.71666666666668</v>
      </c>
      <c r="C6" s="44">
        <v>107.76666666666665</v>
      </c>
      <c r="D6" s="44">
        <v>9.237884974958211</v>
      </c>
      <c r="E6" s="44">
        <v>9.343143648041703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4" ht="24" customHeight="1">
      <c r="A9" s="122" t="s">
        <v>115</v>
      </c>
      <c r="B9" s="123"/>
      <c r="C9" s="47" t="s">
        <v>160</v>
      </c>
      <c r="D9" s="39" t="s">
        <v>165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166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4" t="s">
        <v>164</v>
      </c>
      <c r="B13" s="124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4642</v>
      </c>
      <c r="K15" s="42">
        <v>4485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20.974493029076143</v>
      </c>
      <c r="C19" s="62">
        <v>29.36782636240947</v>
      </c>
      <c r="D19" s="63">
        <v>11.671323074350635</v>
      </c>
      <c r="K19" s="64" t="s">
        <v>93</v>
      </c>
    </row>
    <row r="20" spans="1:11" ht="12.75">
      <c r="A20" s="61" t="s">
        <v>57</v>
      </c>
      <c r="B20" s="62">
        <v>1.934359490430836</v>
      </c>
      <c r="C20" s="62">
        <v>27.42769282376417</v>
      </c>
      <c r="D20" s="63">
        <v>10.568142466019223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0.3351679353079078</v>
      </c>
      <c r="C21" s="62">
        <v>32.55183460197459</v>
      </c>
      <c r="D21" s="63">
        <v>12.646719110690018</v>
      </c>
      <c r="F21" s="39" t="s">
        <v>96</v>
      </c>
    </row>
    <row r="22" spans="1:11" ht="16.5" thickBot="1">
      <c r="A22" s="67" t="s">
        <v>59</v>
      </c>
      <c r="B22" s="68">
        <v>-8.134530380050052</v>
      </c>
      <c r="C22" s="68">
        <v>49.308802953283276</v>
      </c>
      <c r="D22" s="69">
        <v>19.01218249897261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7.5421514561246585</v>
      </c>
      <c r="I23" s="42">
        <v>4661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-0.39035561573683936</v>
      </c>
      <c r="C27" s="78">
        <v>-0.0029261721206935935</v>
      </c>
      <c r="D27" s="78">
        <v>0.09027362888802873</v>
      </c>
      <c r="E27" s="78">
        <v>-0.0006104464229077542</v>
      </c>
      <c r="F27" s="78">
        <v>-0.01601952376646183</v>
      </c>
      <c r="G27" s="78">
        <v>-0.00033476528394284</v>
      </c>
      <c r="H27" s="78">
        <v>0.0017612945947161928</v>
      </c>
      <c r="I27" s="79">
        <v>-4.909274322973554E-05</v>
      </c>
    </row>
    <row r="28" spans="1:9" ht="13.5" thickBot="1">
      <c r="A28" s="80" t="s">
        <v>61</v>
      </c>
      <c r="B28" s="81">
        <v>-0.792320141480841</v>
      </c>
      <c r="C28" s="81">
        <v>-0.5379495308869836</v>
      </c>
      <c r="D28" s="81">
        <v>-0.18860968817391796</v>
      </c>
      <c r="E28" s="81">
        <v>-0.059041453707175576</v>
      </c>
      <c r="F28" s="81">
        <v>-0.03165022013874697</v>
      </c>
      <c r="G28" s="81">
        <v>-0.015428796378033943</v>
      </c>
      <c r="H28" s="81">
        <v>-0.003942451837918392</v>
      </c>
      <c r="I28" s="82">
        <v>-0.0009075796558263482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2435</v>
      </c>
      <c r="B39" s="89">
        <v>124.94333333333333</v>
      </c>
      <c r="C39" s="89">
        <v>117.04333333333335</v>
      </c>
      <c r="D39" s="89">
        <v>9.177791298133785</v>
      </c>
      <c r="E39" s="89">
        <v>9.721067966140792</v>
      </c>
      <c r="F39" s="90">
        <f>I39*D39/(23678+B39)*1000</f>
        <v>19.01218249897261</v>
      </c>
      <c r="G39" s="91" t="s">
        <v>59</v>
      </c>
      <c r="H39" s="92">
        <f>I39-B39+X39</f>
        <v>-8.134530380050052</v>
      </c>
      <c r="I39" s="92">
        <f>(B39+C42-2*X39)*(23678+B39)*E42/((23678+C42)*D39+E42*(23678+B39))</f>
        <v>49.308802953283276</v>
      </c>
      <c r="J39" s="39" t="s">
        <v>73</v>
      </c>
      <c r="K39" s="39">
        <f>(K40*K40+L40*L40+M40*M40+N40*N40+O40*O40+P40*P40+Q40*Q40+R40*R40+S40*S40+T40*T40+U40*U40+V40*V40+W40*W40)</f>
        <v>1.1182724537528705</v>
      </c>
      <c r="M39" s="39" t="s">
        <v>68</v>
      </c>
      <c r="N39" s="39">
        <f>(K44*K44+L44*L44+M44*M44+N44*N44+O44*O44+P44*P44+Q44*Q44+R44*R44+S44*S44+T44*T44+U44*U44+V44*V44+W44*W44)</f>
        <v>0.7057260377033159</v>
      </c>
      <c r="X39" s="28">
        <f>(1-$H$2)*1000</f>
        <v>67.5</v>
      </c>
    </row>
    <row r="40" spans="1:24" ht="12.75">
      <c r="A40" s="86">
        <v>2434</v>
      </c>
      <c r="B40" s="89">
        <v>75.89333333333333</v>
      </c>
      <c r="C40" s="89">
        <v>94.36</v>
      </c>
      <c r="D40" s="89">
        <v>9.44024116547695</v>
      </c>
      <c r="E40" s="89">
        <v>10.079166757502067</v>
      </c>
      <c r="F40" s="90">
        <f>I40*D40/(23678+B40)*1000</f>
        <v>11.671323074350635</v>
      </c>
      <c r="G40" s="91" t="s">
        <v>56</v>
      </c>
      <c r="H40" s="92">
        <f>I40-B40+X40</f>
        <v>20.974493029076143</v>
      </c>
      <c r="I40" s="92">
        <f>(B40+C39-2*X40)*(23678+B40)*E39/((23678+C39)*D40+E39*(23678+B40))</f>
        <v>29.36782636240947</v>
      </c>
      <c r="J40" s="39" t="s">
        <v>62</v>
      </c>
      <c r="K40" s="73">
        <f aca="true" t="shared" si="0" ref="K40:W40">SQRT(K41*K41+K42*K42)</f>
        <v>0.883260274966279</v>
      </c>
      <c r="L40" s="73">
        <f t="shared" si="0"/>
        <v>0.5379574892729031</v>
      </c>
      <c r="M40" s="73">
        <f t="shared" si="0"/>
        <v>0.20910031694303122</v>
      </c>
      <c r="N40" s="73">
        <f t="shared" si="0"/>
        <v>0.05904460941264492</v>
      </c>
      <c r="O40" s="73">
        <f t="shared" si="0"/>
        <v>0.03547339251517086</v>
      </c>
      <c r="P40" s="73">
        <f t="shared" si="0"/>
        <v>0.015432427724443313</v>
      </c>
      <c r="Q40" s="73">
        <f t="shared" si="0"/>
        <v>0.004317995500655667</v>
      </c>
      <c r="R40" s="73">
        <f t="shared" si="0"/>
        <v>0.0009089064468402088</v>
      </c>
      <c r="S40" s="73">
        <f t="shared" si="0"/>
        <v>0.00046543874946641806</v>
      </c>
      <c r="T40" s="73">
        <f t="shared" si="0"/>
        <v>0.00022710632355912722</v>
      </c>
      <c r="U40" s="73">
        <f t="shared" si="0"/>
        <v>9.444359736282422E-05</v>
      </c>
      <c r="V40" s="73">
        <f t="shared" si="0"/>
        <v>3.372830723091331E-05</v>
      </c>
      <c r="W40" s="73">
        <f t="shared" si="0"/>
        <v>2.902427109026597E-05</v>
      </c>
      <c r="X40" s="28">
        <f>(1-$H$2)*1000</f>
        <v>67.5</v>
      </c>
    </row>
    <row r="41" spans="1:24" ht="12.75">
      <c r="A41" s="86">
        <v>2681</v>
      </c>
      <c r="B41" s="89">
        <v>92.99333333333334</v>
      </c>
      <c r="C41" s="89">
        <v>99.56</v>
      </c>
      <c r="D41" s="89">
        <v>9.15918249922208</v>
      </c>
      <c r="E41" s="89">
        <v>9.478635595119483</v>
      </c>
      <c r="F41" s="90">
        <f>I41*D41/(23678+B41)*1000</f>
        <v>10.568142466019223</v>
      </c>
      <c r="G41" s="91" t="s">
        <v>57</v>
      </c>
      <c r="H41" s="92">
        <f>I41-B41+X41</f>
        <v>1.934359490430836</v>
      </c>
      <c r="I41" s="92">
        <f>(B41+C40-2*X41)*(23678+B41)*E40/((23678+C40)*D41+E40*(23678+B41))</f>
        <v>27.42769282376417</v>
      </c>
      <c r="J41" s="39" t="s">
        <v>60</v>
      </c>
      <c r="K41" s="73">
        <f>'calcul config'!C43</f>
        <v>-0.39035561573683936</v>
      </c>
      <c r="L41" s="73">
        <f>'calcul config'!C44</f>
        <v>-0.0029261721206935935</v>
      </c>
      <c r="M41" s="73">
        <f>'calcul config'!C45</f>
        <v>0.09027362888802873</v>
      </c>
      <c r="N41" s="73">
        <f>'calcul config'!C46</f>
        <v>-0.0006104464229077542</v>
      </c>
      <c r="O41" s="73">
        <f>'calcul config'!C47</f>
        <v>-0.01601952376646183</v>
      </c>
      <c r="P41" s="73">
        <f>'calcul config'!C48</f>
        <v>-0.00033476528394284</v>
      </c>
      <c r="Q41" s="73">
        <f>'calcul config'!C49</f>
        <v>0.0017612945947161928</v>
      </c>
      <c r="R41" s="73">
        <f>'calcul config'!C50</f>
        <v>-4.909274322973554E-05</v>
      </c>
      <c r="S41" s="73">
        <f>'calcul config'!C51</f>
        <v>-0.00023773339719780116</v>
      </c>
      <c r="T41" s="73">
        <f>'calcul config'!C52</f>
        <v>-2.3841384494065602E-05</v>
      </c>
      <c r="U41" s="73">
        <f>'calcul config'!C53</f>
        <v>3.156775672619967E-05</v>
      </c>
      <c r="V41" s="73">
        <f>'calcul config'!C54</f>
        <v>-3.878924345731735E-06</v>
      </c>
      <c r="W41" s="73">
        <f>'calcul config'!C55</f>
        <v>-1.56469984325708E-05</v>
      </c>
      <c r="X41" s="28">
        <f>(1-$H$2)*1000</f>
        <v>67.5</v>
      </c>
    </row>
    <row r="42" spans="1:24" ht="12.75">
      <c r="A42" s="86">
        <v>2433</v>
      </c>
      <c r="B42" s="89">
        <v>99.71666666666668</v>
      </c>
      <c r="C42" s="89">
        <v>107.76666666666665</v>
      </c>
      <c r="D42" s="89">
        <v>9.237884974958211</v>
      </c>
      <c r="E42" s="89">
        <v>9.343143648041703</v>
      </c>
      <c r="F42" s="90">
        <f>I42*D42/(23678+B42)*1000</f>
        <v>12.646719110690018</v>
      </c>
      <c r="G42" s="91" t="s">
        <v>58</v>
      </c>
      <c r="H42" s="92">
        <f>I42-B42+X42</f>
        <v>0.3351679353079078</v>
      </c>
      <c r="I42" s="92">
        <f>(B42+C41-2*X42)*(23678+B42)*E41/((23678+C41)*D42+E41*(23678+B42))</f>
        <v>32.55183460197459</v>
      </c>
      <c r="J42" s="39" t="s">
        <v>61</v>
      </c>
      <c r="K42" s="73">
        <f>'calcul config'!D43</f>
        <v>-0.792320141480841</v>
      </c>
      <c r="L42" s="73">
        <f>'calcul config'!D44</f>
        <v>-0.5379495308869836</v>
      </c>
      <c r="M42" s="73">
        <f>'calcul config'!D45</f>
        <v>-0.18860968817391796</v>
      </c>
      <c r="N42" s="73">
        <f>'calcul config'!D46</f>
        <v>-0.059041453707175576</v>
      </c>
      <c r="O42" s="73">
        <f>'calcul config'!D47</f>
        <v>-0.03165022013874697</v>
      </c>
      <c r="P42" s="73">
        <f>'calcul config'!D48</f>
        <v>-0.015428796378033943</v>
      </c>
      <c r="Q42" s="73">
        <f>'calcul config'!D49</f>
        <v>-0.003942451837918392</v>
      </c>
      <c r="R42" s="73">
        <f>'calcul config'!D50</f>
        <v>-0.0009075796558263482</v>
      </c>
      <c r="S42" s="73">
        <f>'calcul config'!D51</f>
        <v>-0.0004001450504025454</v>
      </c>
      <c r="T42" s="73">
        <f>'calcul config'!D52</f>
        <v>-0.00022585143476619562</v>
      </c>
      <c r="U42" s="73">
        <f>'calcul config'!D53</f>
        <v>-8.901162743207616E-05</v>
      </c>
      <c r="V42" s="73">
        <f>'calcul config'!D54</f>
        <v>-3.350451692806462E-05</v>
      </c>
      <c r="W42" s="73">
        <f>'calcul config'!D55</f>
        <v>-2.444544440938589E-05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180</v>
      </c>
      <c r="J44" s="39" t="s">
        <v>67</v>
      </c>
      <c r="K44" s="73">
        <f>K40/(K43*1.5)</f>
        <v>0.5888401833108526</v>
      </c>
      <c r="L44" s="73">
        <f>L40/(L43*1.5)</f>
        <v>0.5123404659741935</v>
      </c>
      <c r="M44" s="73">
        <f aca="true" t="shared" si="1" ref="M44:W44">M40/(M43*1.5)</f>
        <v>0.23233368549225694</v>
      </c>
      <c r="N44" s="73">
        <f t="shared" si="1"/>
        <v>0.07872614588352657</v>
      </c>
      <c r="O44" s="73">
        <f t="shared" si="1"/>
        <v>0.15765952228964827</v>
      </c>
      <c r="P44" s="73">
        <f t="shared" si="1"/>
        <v>0.10288285149628874</v>
      </c>
      <c r="Q44" s="73">
        <f t="shared" si="1"/>
        <v>0.028786636671037775</v>
      </c>
      <c r="R44" s="73">
        <f t="shared" si="1"/>
        <v>0.0020197921040893533</v>
      </c>
      <c r="S44" s="73">
        <f t="shared" si="1"/>
        <v>0.0062058499928855735</v>
      </c>
      <c r="T44" s="73">
        <f t="shared" si="1"/>
        <v>0.003028084314121696</v>
      </c>
      <c r="U44" s="73">
        <f t="shared" si="1"/>
        <v>0.0012592479648376562</v>
      </c>
      <c r="V44" s="73">
        <f t="shared" si="1"/>
        <v>0.00044971076307884407</v>
      </c>
      <c r="W44" s="73">
        <f t="shared" si="1"/>
        <v>0.0003869902812035462</v>
      </c>
      <c r="X44" s="73"/>
      <c r="Y44" s="73"/>
    </row>
    <row r="45" s="101" customFormat="1" ht="12.75"/>
    <row r="46" spans="1:24" s="101" customFormat="1" ht="12.75">
      <c r="A46" s="101">
        <v>2681</v>
      </c>
      <c r="B46" s="101">
        <v>99.76</v>
      </c>
      <c r="C46" s="101">
        <v>106.56</v>
      </c>
      <c r="D46" s="101">
        <v>8.909152927392043</v>
      </c>
      <c r="E46" s="101">
        <v>9.202423816767626</v>
      </c>
      <c r="F46" s="101">
        <v>16.761835803237716</v>
      </c>
      <c r="G46" s="101" t="s">
        <v>59</v>
      </c>
      <c r="H46" s="101">
        <v>12.475892641755657</v>
      </c>
      <c r="I46" s="101">
        <v>44.73589264175566</v>
      </c>
      <c r="J46" s="101" t="s">
        <v>73</v>
      </c>
      <c r="K46" s="101">
        <v>0.595927873161395</v>
      </c>
      <c r="M46" s="101" t="s">
        <v>68</v>
      </c>
      <c r="N46" s="101">
        <v>0.545850569457068</v>
      </c>
      <c r="X46" s="101">
        <v>67.5</v>
      </c>
    </row>
    <row r="47" spans="1:24" s="101" customFormat="1" ht="12.75">
      <c r="A47" s="101">
        <v>2433</v>
      </c>
      <c r="B47" s="101">
        <v>114.76000213623047</v>
      </c>
      <c r="C47" s="101">
        <v>110.26000213623047</v>
      </c>
      <c r="D47" s="101">
        <v>9.25931453704834</v>
      </c>
      <c r="E47" s="101">
        <v>9.431758880615234</v>
      </c>
      <c r="F47" s="101">
        <v>16.747507084880183</v>
      </c>
      <c r="G47" s="101" t="s">
        <v>56</v>
      </c>
      <c r="H47" s="101">
        <v>-4.225562047790248</v>
      </c>
      <c r="I47" s="101">
        <v>43.03444008844022</v>
      </c>
      <c r="J47" s="101" t="s">
        <v>62</v>
      </c>
      <c r="K47" s="101">
        <v>0.1972978143395451</v>
      </c>
      <c r="L47" s="101">
        <v>0.7432950956944743</v>
      </c>
      <c r="M47" s="101">
        <v>0.04670748496646133</v>
      </c>
      <c r="N47" s="101">
        <v>0.042583368578466625</v>
      </c>
      <c r="O47" s="101">
        <v>0.007923637145836299</v>
      </c>
      <c r="P47" s="101">
        <v>0.021322747940991045</v>
      </c>
      <c r="Q47" s="101">
        <v>0.0009645602747122831</v>
      </c>
      <c r="R47" s="101">
        <v>0.0006554402963554321</v>
      </c>
      <c r="S47" s="101">
        <v>0.0001039330205065232</v>
      </c>
      <c r="T47" s="101">
        <v>0.0003137489226173589</v>
      </c>
      <c r="U47" s="101">
        <v>2.111415714709956E-05</v>
      </c>
      <c r="V47" s="101">
        <v>2.4316795981810235E-05</v>
      </c>
      <c r="W47" s="101">
        <v>6.476176067815164E-06</v>
      </c>
      <c r="X47" s="101">
        <v>67.5</v>
      </c>
    </row>
    <row r="48" spans="1:24" s="101" customFormat="1" ht="12.75">
      <c r="A48" s="101">
        <v>2434</v>
      </c>
      <c r="B48" s="101">
        <v>87.37999725341797</v>
      </c>
      <c r="C48" s="101">
        <v>107.58000183105469</v>
      </c>
      <c r="D48" s="101">
        <v>9.104513168334961</v>
      </c>
      <c r="E48" s="101">
        <v>9.662322044372559</v>
      </c>
      <c r="F48" s="101">
        <v>12.204744358443289</v>
      </c>
      <c r="G48" s="101" t="s">
        <v>57</v>
      </c>
      <c r="H48" s="101">
        <v>11.977871705080588</v>
      </c>
      <c r="I48" s="101">
        <v>31.857868958498553</v>
      </c>
      <c r="J48" s="101" t="s">
        <v>60</v>
      </c>
      <c r="K48" s="101">
        <v>0.018390611992188183</v>
      </c>
      <c r="L48" s="101">
        <v>0.004044755629192825</v>
      </c>
      <c r="M48" s="101">
        <v>-0.004881733796574543</v>
      </c>
      <c r="N48" s="101">
        <v>-0.0004405952157152598</v>
      </c>
      <c r="O48" s="101">
        <v>0.0006532739767030091</v>
      </c>
      <c r="P48" s="101">
        <v>0.00046274865439007313</v>
      </c>
      <c r="Q48" s="101">
        <v>-0.00012593084380062625</v>
      </c>
      <c r="R48" s="101">
        <v>-3.539666167605909E-05</v>
      </c>
      <c r="S48" s="101">
        <v>1.5817480720073911E-06</v>
      </c>
      <c r="T48" s="101">
        <v>3.29506812509459E-05</v>
      </c>
      <c r="U48" s="101">
        <v>-4.424931655862369E-06</v>
      </c>
      <c r="V48" s="101">
        <v>-2.7917653795822513E-06</v>
      </c>
      <c r="W48" s="101">
        <v>-1.0996659214753072E-07</v>
      </c>
      <c r="X48" s="101">
        <v>67.5</v>
      </c>
    </row>
    <row r="49" spans="1:24" s="101" customFormat="1" ht="12.75">
      <c r="A49" s="101">
        <v>2435</v>
      </c>
      <c r="B49" s="101">
        <v>129.0800018310547</v>
      </c>
      <c r="C49" s="101">
        <v>121.58000183105469</v>
      </c>
      <c r="D49" s="101">
        <v>9.14574146270752</v>
      </c>
      <c r="E49" s="101">
        <v>9.588587760925293</v>
      </c>
      <c r="F49" s="101">
        <v>20.072020673078406</v>
      </c>
      <c r="G49" s="101" t="s">
        <v>58</v>
      </c>
      <c r="H49" s="101">
        <v>-9.330962875505747</v>
      </c>
      <c r="I49" s="101">
        <v>52.24903895554895</v>
      </c>
      <c r="J49" s="101" t="s">
        <v>61</v>
      </c>
      <c r="K49" s="101">
        <v>-0.19643882745963026</v>
      </c>
      <c r="L49" s="101">
        <v>0.7432840905302344</v>
      </c>
      <c r="M49" s="101">
        <v>-0.04645167195087377</v>
      </c>
      <c r="N49" s="101">
        <v>-0.042581089175189345</v>
      </c>
      <c r="O49" s="101">
        <v>-0.007896661239425144</v>
      </c>
      <c r="P49" s="101">
        <v>0.021317726038156556</v>
      </c>
      <c r="Q49" s="101">
        <v>-0.0009563043166966765</v>
      </c>
      <c r="R49" s="101">
        <v>-0.0006544838106696661</v>
      </c>
      <c r="S49" s="101">
        <v>-0.00010392098356273421</v>
      </c>
      <c r="T49" s="101">
        <v>0.0003120138443220942</v>
      </c>
      <c r="U49" s="101">
        <v>-2.0645280619874424E-05</v>
      </c>
      <c r="V49" s="101">
        <v>-2.4156005731212028E-05</v>
      </c>
      <c r="W49" s="101">
        <v>-6.475242374610647E-06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2681</v>
      </c>
      <c r="B56" s="101">
        <v>87.3</v>
      </c>
      <c r="C56" s="101">
        <v>98.6</v>
      </c>
      <c r="D56" s="101">
        <v>9.489697611937101</v>
      </c>
      <c r="E56" s="101">
        <v>9.689438482433195</v>
      </c>
      <c r="F56" s="101">
        <v>11.769345899032661</v>
      </c>
      <c r="G56" s="101" t="s">
        <v>59</v>
      </c>
      <c r="H56" s="101">
        <v>9.67428332620878</v>
      </c>
      <c r="I56" s="101">
        <v>29.474283326208774</v>
      </c>
      <c r="J56" s="101" t="s">
        <v>73</v>
      </c>
      <c r="K56" s="101">
        <v>1.4380355199348367</v>
      </c>
      <c r="M56" s="101" t="s">
        <v>68</v>
      </c>
      <c r="N56" s="101">
        <v>0.8544305611624816</v>
      </c>
      <c r="X56" s="101">
        <v>67.5</v>
      </c>
    </row>
    <row r="57" spans="1:24" s="101" customFormat="1" ht="12.75" hidden="1">
      <c r="A57" s="101">
        <v>2435</v>
      </c>
      <c r="B57" s="101">
        <v>128.66000366210938</v>
      </c>
      <c r="C57" s="101">
        <v>121.36000061035156</v>
      </c>
      <c r="D57" s="101">
        <v>9.120542526245117</v>
      </c>
      <c r="E57" s="101">
        <v>9.55008602142334</v>
      </c>
      <c r="F57" s="101">
        <v>18.218469835162164</v>
      </c>
      <c r="G57" s="101" t="s">
        <v>56</v>
      </c>
      <c r="H57" s="101">
        <v>-13.605714440321108</v>
      </c>
      <c r="I57" s="101">
        <v>47.55428922178827</v>
      </c>
      <c r="J57" s="101" t="s">
        <v>62</v>
      </c>
      <c r="K57" s="101">
        <v>1.0629206178873052</v>
      </c>
      <c r="L57" s="101">
        <v>0.4833948955205301</v>
      </c>
      <c r="M57" s="101">
        <v>0.2516320410771849</v>
      </c>
      <c r="N57" s="101">
        <v>0.09592572326663289</v>
      </c>
      <c r="O57" s="101">
        <v>0.04268930136627056</v>
      </c>
      <c r="P57" s="101">
        <v>0.013867135696776474</v>
      </c>
      <c r="Q57" s="101">
        <v>0.005196166538916795</v>
      </c>
      <c r="R57" s="101">
        <v>0.0014764731300864913</v>
      </c>
      <c r="S57" s="101">
        <v>0.000560103733794153</v>
      </c>
      <c r="T57" s="101">
        <v>0.00020404496022738316</v>
      </c>
      <c r="U57" s="101">
        <v>0.00011363420236981855</v>
      </c>
      <c r="V57" s="101">
        <v>5.479022938009857E-05</v>
      </c>
      <c r="W57" s="101">
        <v>3.493262035337763E-05</v>
      </c>
      <c r="X57" s="101">
        <v>67.5</v>
      </c>
    </row>
    <row r="58" spans="1:24" s="101" customFormat="1" ht="12.75" hidden="1">
      <c r="A58" s="101">
        <v>2434</v>
      </c>
      <c r="B58" s="101">
        <v>91.95999908447266</v>
      </c>
      <c r="C58" s="101">
        <v>110.76000213623047</v>
      </c>
      <c r="D58" s="101">
        <v>9.412781715393066</v>
      </c>
      <c r="E58" s="101">
        <v>10.00118637084961</v>
      </c>
      <c r="F58" s="101">
        <v>15.609857122851134</v>
      </c>
      <c r="G58" s="101" t="s">
        <v>57</v>
      </c>
      <c r="H58" s="101">
        <v>14.95934480563485</v>
      </c>
      <c r="I58" s="101">
        <v>39.419343890107506</v>
      </c>
      <c r="J58" s="101" t="s">
        <v>60</v>
      </c>
      <c r="K58" s="101">
        <v>-0.1992142348441076</v>
      </c>
      <c r="L58" s="101">
        <v>0.002630750133837177</v>
      </c>
      <c r="M58" s="101">
        <v>0.049967858299316006</v>
      </c>
      <c r="N58" s="101">
        <v>-0.0009924548875395536</v>
      </c>
      <c r="O58" s="101">
        <v>-0.007548190611448229</v>
      </c>
      <c r="P58" s="101">
        <v>0.0003009360673714012</v>
      </c>
      <c r="Q58" s="101">
        <v>0.0011651445942989951</v>
      </c>
      <c r="R58" s="101">
        <v>-7.977395045133779E-05</v>
      </c>
      <c r="S58" s="101">
        <v>-6.155073399674704E-05</v>
      </c>
      <c r="T58" s="101">
        <v>2.1429954308809338E-05</v>
      </c>
      <c r="U58" s="101">
        <v>3.416330939369388E-05</v>
      </c>
      <c r="V58" s="101">
        <v>-6.294089714328206E-06</v>
      </c>
      <c r="W58" s="101">
        <v>-2.6744441006909227E-06</v>
      </c>
      <c r="X58" s="101">
        <v>67.5</v>
      </c>
    </row>
    <row r="59" spans="1:24" s="101" customFormat="1" ht="12.75" hidden="1">
      <c r="A59" s="101">
        <v>2433</v>
      </c>
      <c r="B59" s="101">
        <v>85.66000366210938</v>
      </c>
      <c r="C59" s="101">
        <v>106.76000213623047</v>
      </c>
      <c r="D59" s="101">
        <v>9.37901782989502</v>
      </c>
      <c r="E59" s="101">
        <v>9.461695671081543</v>
      </c>
      <c r="F59" s="101">
        <v>12.503313415165598</v>
      </c>
      <c r="G59" s="101" t="s">
        <v>58</v>
      </c>
      <c r="H59" s="101">
        <v>13.519698232704954</v>
      </c>
      <c r="I59" s="101">
        <v>31.67970189481433</v>
      </c>
      <c r="J59" s="101" t="s">
        <v>61</v>
      </c>
      <c r="K59" s="101">
        <v>1.0440852113526977</v>
      </c>
      <c r="L59" s="101">
        <v>0.4833877368831749</v>
      </c>
      <c r="M59" s="101">
        <v>0.24662095862608585</v>
      </c>
      <c r="N59" s="101">
        <v>-0.09592058912205884</v>
      </c>
      <c r="O59" s="101">
        <v>0.04201667846978762</v>
      </c>
      <c r="P59" s="101">
        <v>0.013863869947318728</v>
      </c>
      <c r="Q59" s="101">
        <v>0.00506385078517667</v>
      </c>
      <c r="R59" s="101">
        <v>-0.0014743164588027866</v>
      </c>
      <c r="S59" s="101">
        <v>0.0005567115049598069</v>
      </c>
      <c r="T59" s="101">
        <v>0.00020291649231276573</v>
      </c>
      <c r="U59" s="101">
        <v>0.00010837712046135763</v>
      </c>
      <c r="V59" s="101">
        <v>-5.442750839595548E-05</v>
      </c>
      <c r="W59" s="101">
        <v>3.4830092068576176E-05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2681</v>
      </c>
      <c r="B61" s="101">
        <v>92.2</v>
      </c>
      <c r="C61" s="101">
        <v>97.7</v>
      </c>
      <c r="D61" s="101">
        <v>9.322487471020686</v>
      </c>
      <c r="E61" s="101">
        <v>9.683728127183327</v>
      </c>
      <c r="F61" s="101">
        <v>12.715469578788822</v>
      </c>
      <c r="G61" s="101" t="s">
        <v>59</v>
      </c>
      <c r="H61" s="101">
        <v>7.721524396925133</v>
      </c>
      <c r="I61" s="101">
        <v>32.421524396925136</v>
      </c>
      <c r="J61" s="101" t="s">
        <v>73</v>
      </c>
      <c r="K61" s="101">
        <v>1.16878665067151</v>
      </c>
      <c r="M61" s="101" t="s">
        <v>68</v>
      </c>
      <c r="N61" s="101">
        <v>0.8596311487140964</v>
      </c>
      <c r="X61" s="101">
        <v>67.5</v>
      </c>
    </row>
    <row r="62" spans="1:24" s="101" customFormat="1" ht="12.75" hidden="1">
      <c r="A62" s="101">
        <v>2435</v>
      </c>
      <c r="B62" s="101">
        <v>121.0999984741211</v>
      </c>
      <c r="C62" s="101">
        <v>117</v>
      </c>
      <c r="D62" s="101">
        <v>9.131021499633789</v>
      </c>
      <c r="E62" s="101">
        <v>9.613075256347656</v>
      </c>
      <c r="F62" s="101">
        <v>16.555956250798697</v>
      </c>
      <c r="G62" s="101" t="s">
        <v>56</v>
      </c>
      <c r="H62" s="101">
        <v>-10.448544017582634</v>
      </c>
      <c r="I62" s="101">
        <v>43.15145445653845</v>
      </c>
      <c r="J62" s="101" t="s">
        <v>62</v>
      </c>
      <c r="K62" s="101">
        <v>0.7424380404581196</v>
      </c>
      <c r="L62" s="101">
        <v>0.7603236556324652</v>
      </c>
      <c r="M62" s="101">
        <v>0.17576213420355194</v>
      </c>
      <c r="N62" s="101">
        <v>0.08490006715757846</v>
      </c>
      <c r="O62" s="101">
        <v>0.02981806776538905</v>
      </c>
      <c r="P62" s="101">
        <v>0.021811309027157437</v>
      </c>
      <c r="Q62" s="101">
        <v>0.0036294555884634353</v>
      </c>
      <c r="R62" s="101">
        <v>0.0013067619281980948</v>
      </c>
      <c r="S62" s="101">
        <v>0.00039120199200451514</v>
      </c>
      <c r="T62" s="101">
        <v>0.0003209240183798899</v>
      </c>
      <c r="U62" s="101">
        <v>7.935093199821617E-05</v>
      </c>
      <c r="V62" s="101">
        <v>4.8483519129311813E-05</v>
      </c>
      <c r="W62" s="101">
        <v>2.439184004580939E-05</v>
      </c>
      <c r="X62" s="101">
        <v>67.5</v>
      </c>
    </row>
    <row r="63" spans="1:24" s="101" customFormat="1" ht="12.75" hidden="1">
      <c r="A63" s="101">
        <v>2434</v>
      </c>
      <c r="B63" s="101">
        <v>71.9800033569336</v>
      </c>
      <c r="C63" s="101">
        <v>91.27999877929688</v>
      </c>
      <c r="D63" s="101">
        <v>9.543777465820312</v>
      </c>
      <c r="E63" s="101">
        <v>10.27448844909668</v>
      </c>
      <c r="F63" s="101">
        <v>10.87472310043409</v>
      </c>
      <c r="G63" s="101" t="s">
        <v>57</v>
      </c>
      <c r="H63" s="101">
        <v>22.582075269933682</v>
      </c>
      <c r="I63" s="101">
        <v>27.062078626867272</v>
      </c>
      <c r="J63" s="101" t="s">
        <v>60</v>
      </c>
      <c r="K63" s="101">
        <v>-0.5697204466743265</v>
      </c>
      <c r="L63" s="101">
        <v>0.004137519279992468</v>
      </c>
      <c r="M63" s="101">
        <v>0.13614615609040662</v>
      </c>
      <c r="N63" s="101">
        <v>-0.0008785778392660336</v>
      </c>
      <c r="O63" s="101">
        <v>-0.02267360640164584</v>
      </c>
      <c r="P63" s="101">
        <v>0.00047341621523625617</v>
      </c>
      <c r="Q63" s="101">
        <v>0.0028706996290267634</v>
      </c>
      <c r="R63" s="101">
        <v>-7.061530072167758E-05</v>
      </c>
      <c r="S63" s="101">
        <v>-0.00027960039820958935</v>
      </c>
      <c r="T63" s="101">
        <v>3.3715884098000475E-05</v>
      </c>
      <c r="U63" s="101">
        <v>6.641106692055086E-05</v>
      </c>
      <c r="V63" s="101">
        <v>-5.575017149091822E-06</v>
      </c>
      <c r="W63" s="101">
        <v>-1.6847690310927185E-05</v>
      </c>
      <c r="X63" s="101">
        <v>67.5</v>
      </c>
    </row>
    <row r="64" spans="1:24" s="101" customFormat="1" ht="12.75" hidden="1">
      <c r="A64" s="101">
        <v>2433</v>
      </c>
      <c r="B64" s="101">
        <v>89.80000305175781</v>
      </c>
      <c r="C64" s="101">
        <v>108</v>
      </c>
      <c r="D64" s="101">
        <v>9.312321662902832</v>
      </c>
      <c r="E64" s="101">
        <v>9.227096557617188</v>
      </c>
      <c r="F64" s="101">
        <v>9.47032994912177</v>
      </c>
      <c r="G64" s="101" t="s">
        <v>58</v>
      </c>
      <c r="H64" s="101">
        <v>1.8710808456462331</v>
      </c>
      <c r="I64" s="101">
        <v>24.171083897404046</v>
      </c>
      <c r="J64" s="101" t="s">
        <v>61</v>
      </c>
      <c r="K64" s="101">
        <v>0.4760597195315922</v>
      </c>
      <c r="L64" s="101">
        <v>0.7603123978000906</v>
      </c>
      <c r="M64" s="101">
        <v>0.11116002879449988</v>
      </c>
      <c r="N64" s="101">
        <v>-0.08489552110884109</v>
      </c>
      <c r="O64" s="101">
        <v>0.019365555453035123</v>
      </c>
      <c r="P64" s="101">
        <v>0.021806170653402464</v>
      </c>
      <c r="Q64" s="101">
        <v>0.0022208177567135186</v>
      </c>
      <c r="R64" s="101">
        <v>-0.0013048525649635631</v>
      </c>
      <c r="S64" s="101">
        <v>0.00027361033582330144</v>
      </c>
      <c r="T64" s="101">
        <v>0.0003191480294982034</v>
      </c>
      <c r="U64" s="101">
        <v>4.342972023234369E-05</v>
      </c>
      <c r="V64" s="101">
        <v>-4.816192283276984E-05</v>
      </c>
      <c r="W64" s="101">
        <v>1.763851445012989E-05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2681</v>
      </c>
      <c r="B66" s="101">
        <v>96.46</v>
      </c>
      <c r="C66" s="101">
        <v>101.56</v>
      </c>
      <c r="D66" s="101">
        <v>9.141242077465035</v>
      </c>
      <c r="E66" s="101">
        <v>9.462298649136041</v>
      </c>
      <c r="F66" s="101">
        <v>12.204242943277782</v>
      </c>
      <c r="G66" s="101" t="s">
        <v>59</v>
      </c>
      <c r="H66" s="101">
        <v>2.7806850432847767</v>
      </c>
      <c r="I66" s="101">
        <v>31.74068504328477</v>
      </c>
      <c r="J66" s="101" t="s">
        <v>73</v>
      </c>
      <c r="K66" s="101">
        <v>2.7015994201901448</v>
      </c>
      <c r="M66" s="101" t="s">
        <v>68</v>
      </c>
      <c r="N66" s="101">
        <v>1.973585276060385</v>
      </c>
      <c r="X66" s="101">
        <v>67.5</v>
      </c>
    </row>
    <row r="67" spans="1:24" s="101" customFormat="1" ht="12.75" hidden="1">
      <c r="A67" s="101">
        <v>2435</v>
      </c>
      <c r="B67" s="101">
        <v>124.05999755859375</v>
      </c>
      <c r="C67" s="101">
        <v>120.86000061035156</v>
      </c>
      <c r="D67" s="101">
        <v>9.136027336120605</v>
      </c>
      <c r="E67" s="101">
        <v>9.854073524475098</v>
      </c>
      <c r="F67" s="101">
        <v>17.70481531011068</v>
      </c>
      <c r="G67" s="101" t="s">
        <v>56</v>
      </c>
      <c r="H67" s="101">
        <v>-10.43370428549477</v>
      </c>
      <c r="I67" s="101">
        <v>46.12629327309899</v>
      </c>
      <c r="J67" s="101" t="s">
        <v>62</v>
      </c>
      <c r="K67" s="101">
        <v>1.1294974563220224</v>
      </c>
      <c r="L67" s="101">
        <v>1.1617350169398497</v>
      </c>
      <c r="M67" s="101">
        <v>0.26739362397792243</v>
      </c>
      <c r="N67" s="101">
        <v>0.03882549942698494</v>
      </c>
      <c r="O67" s="101">
        <v>0.045362792858633885</v>
      </c>
      <c r="P67" s="101">
        <v>0.033326522614875426</v>
      </c>
      <c r="Q67" s="101">
        <v>0.005521687546646739</v>
      </c>
      <c r="R67" s="101">
        <v>0.0005975477290913156</v>
      </c>
      <c r="S67" s="101">
        <v>0.0005951070442806699</v>
      </c>
      <c r="T67" s="101">
        <v>0.0004903467458384378</v>
      </c>
      <c r="U67" s="101">
        <v>0.00012073500620515071</v>
      </c>
      <c r="V67" s="101">
        <v>2.2152010051325343E-05</v>
      </c>
      <c r="W67" s="101">
        <v>3.7094829902037636E-05</v>
      </c>
      <c r="X67" s="101">
        <v>67.5</v>
      </c>
    </row>
    <row r="68" spans="1:24" s="101" customFormat="1" ht="12.75" hidden="1">
      <c r="A68" s="101">
        <v>2434</v>
      </c>
      <c r="B68" s="101">
        <v>57.7599983215332</v>
      </c>
      <c r="C68" s="101">
        <v>75.55999755859375</v>
      </c>
      <c r="D68" s="101">
        <v>9.525174140930176</v>
      </c>
      <c r="E68" s="101">
        <v>10.2935209274292</v>
      </c>
      <c r="F68" s="101">
        <v>8.889292849912605</v>
      </c>
      <c r="G68" s="101" t="s">
        <v>57</v>
      </c>
      <c r="H68" s="101">
        <v>31.891210519223662</v>
      </c>
      <c r="I68" s="101">
        <v>22.15120884075687</v>
      </c>
      <c r="J68" s="101" t="s">
        <v>60</v>
      </c>
      <c r="K68" s="101">
        <v>-1.1202228593791004</v>
      </c>
      <c r="L68" s="101">
        <v>0.006321206993874066</v>
      </c>
      <c r="M68" s="101">
        <v>0.2647920612735974</v>
      </c>
      <c r="N68" s="101">
        <v>-0.00040234611511140314</v>
      </c>
      <c r="O68" s="101">
        <v>-0.04505031597418657</v>
      </c>
      <c r="P68" s="101">
        <v>0.0007234060719512335</v>
      </c>
      <c r="Q68" s="101">
        <v>0.005445905948855561</v>
      </c>
      <c r="R68" s="101">
        <v>-3.232603765864596E-05</v>
      </c>
      <c r="S68" s="101">
        <v>-0.0005943689146054078</v>
      </c>
      <c r="T68" s="101">
        <v>5.152540083569548E-05</v>
      </c>
      <c r="U68" s="101">
        <v>0.00011711708900506865</v>
      </c>
      <c r="V68" s="101">
        <v>-2.558926352540901E-06</v>
      </c>
      <c r="W68" s="101">
        <v>-3.708983123882844E-05</v>
      </c>
      <c r="X68" s="101">
        <v>67.5</v>
      </c>
    </row>
    <row r="69" spans="1:24" s="101" customFormat="1" ht="12.75" hidden="1">
      <c r="A69" s="101">
        <v>2433</v>
      </c>
      <c r="B69" s="101">
        <v>106.87999725341797</v>
      </c>
      <c r="C69" s="101">
        <v>101.27999877929688</v>
      </c>
      <c r="D69" s="101">
        <v>9.191271781921387</v>
      </c>
      <c r="E69" s="101">
        <v>9.361759185791016</v>
      </c>
      <c r="F69" s="101">
        <v>9.69074769960156</v>
      </c>
      <c r="G69" s="101" t="s">
        <v>58</v>
      </c>
      <c r="H69" s="101">
        <v>-14.302589405241022</v>
      </c>
      <c r="I69" s="101">
        <v>25.07740784817695</v>
      </c>
      <c r="J69" s="101" t="s">
        <v>61</v>
      </c>
      <c r="K69" s="101">
        <v>-0.14444808466169026</v>
      </c>
      <c r="L69" s="101">
        <v>1.1617178194064053</v>
      </c>
      <c r="M69" s="101">
        <v>-0.03720906382221999</v>
      </c>
      <c r="N69" s="101">
        <v>-0.038823414627753475</v>
      </c>
      <c r="O69" s="101">
        <v>-0.005315261664422167</v>
      </c>
      <c r="P69" s="101">
        <v>0.03331867034043927</v>
      </c>
      <c r="Q69" s="101">
        <v>-0.0009116697642311607</v>
      </c>
      <c r="R69" s="101">
        <v>-0.0005966727041112909</v>
      </c>
      <c r="S69" s="101">
        <v>-2.9630853907114132E-05</v>
      </c>
      <c r="T69" s="101">
        <v>0.0004876320992542087</v>
      </c>
      <c r="U69" s="101">
        <v>-2.9334777761841083E-05</v>
      </c>
      <c r="V69" s="101">
        <v>-2.200371435090655E-05</v>
      </c>
      <c r="W69" s="101">
        <v>-6.089533121118617E-07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2681</v>
      </c>
      <c r="B71" s="101">
        <v>98.14</v>
      </c>
      <c r="C71" s="101">
        <v>101.64</v>
      </c>
      <c r="D71" s="101">
        <v>9.198571434296012</v>
      </c>
      <c r="E71" s="101">
        <v>9.542513526362994</v>
      </c>
      <c r="F71" s="101">
        <v>12.541969484237578</v>
      </c>
      <c r="G71" s="101" t="s">
        <v>59</v>
      </c>
      <c r="H71" s="101">
        <v>1.7780362638866904</v>
      </c>
      <c r="I71" s="101">
        <v>32.4180362638867</v>
      </c>
      <c r="J71" s="101" t="s">
        <v>73</v>
      </c>
      <c r="K71" s="101">
        <v>1.3723390467518417</v>
      </c>
      <c r="M71" s="101" t="s">
        <v>68</v>
      </c>
      <c r="N71" s="101">
        <v>0.9332233411115629</v>
      </c>
      <c r="X71" s="101">
        <v>67.5</v>
      </c>
    </row>
    <row r="72" spans="1:24" s="101" customFormat="1" ht="12.75" hidden="1">
      <c r="A72" s="101">
        <v>2435</v>
      </c>
      <c r="B72" s="101">
        <v>130.0800018310547</v>
      </c>
      <c r="C72" s="101">
        <v>110.58000183105469</v>
      </c>
      <c r="D72" s="101">
        <v>9.203502655029297</v>
      </c>
      <c r="E72" s="101">
        <v>9.970619201660156</v>
      </c>
      <c r="F72" s="101">
        <v>19.04380119027647</v>
      </c>
      <c r="G72" s="101" t="s">
        <v>56</v>
      </c>
      <c r="H72" s="101">
        <v>-13.3165464628632</v>
      </c>
      <c r="I72" s="101">
        <v>49.26345536819149</v>
      </c>
      <c r="J72" s="101" t="s">
        <v>62</v>
      </c>
      <c r="K72" s="101">
        <v>0.8959960093455359</v>
      </c>
      <c r="L72" s="101">
        <v>0.7221559944480177</v>
      </c>
      <c r="M72" s="101">
        <v>0.2121147291351125</v>
      </c>
      <c r="N72" s="101">
        <v>0.03583770617953852</v>
      </c>
      <c r="O72" s="101">
        <v>0.035985149399645075</v>
      </c>
      <c r="P72" s="101">
        <v>0.02071644205749264</v>
      </c>
      <c r="Q72" s="101">
        <v>0.004380153244882385</v>
      </c>
      <c r="R72" s="101">
        <v>0.0005515605386800916</v>
      </c>
      <c r="S72" s="101">
        <v>0.0004721144055556319</v>
      </c>
      <c r="T72" s="101">
        <v>0.0003048131055609874</v>
      </c>
      <c r="U72" s="101">
        <v>9.577588200842944E-05</v>
      </c>
      <c r="V72" s="101">
        <v>2.0455678492813182E-05</v>
      </c>
      <c r="W72" s="101">
        <v>2.9435167160211852E-05</v>
      </c>
      <c r="X72" s="101">
        <v>67.5</v>
      </c>
    </row>
    <row r="73" spans="1:24" s="101" customFormat="1" ht="12.75" hidden="1">
      <c r="A73" s="101">
        <v>2434</v>
      </c>
      <c r="B73" s="101">
        <v>68.72000122070312</v>
      </c>
      <c r="C73" s="101">
        <v>90.22000122070312</v>
      </c>
      <c r="D73" s="101">
        <v>9.650324821472168</v>
      </c>
      <c r="E73" s="101">
        <v>10.246496200561523</v>
      </c>
      <c r="F73" s="101">
        <v>9.140457180857174</v>
      </c>
      <c r="G73" s="101" t="s">
        <v>57</v>
      </c>
      <c r="H73" s="101">
        <v>21.272078721933497</v>
      </c>
      <c r="I73" s="101">
        <v>22.492079942636618</v>
      </c>
      <c r="J73" s="101" t="s">
        <v>60</v>
      </c>
      <c r="K73" s="101">
        <v>-0.7478680252239096</v>
      </c>
      <c r="L73" s="101">
        <v>0.0039292932262837525</v>
      </c>
      <c r="M73" s="101">
        <v>0.17836411309881486</v>
      </c>
      <c r="N73" s="101">
        <v>-0.0003712570563688876</v>
      </c>
      <c r="O73" s="101">
        <v>-0.02982034748542075</v>
      </c>
      <c r="P73" s="101">
        <v>0.00044966138603224124</v>
      </c>
      <c r="Q73" s="101">
        <v>0.0037441608138764604</v>
      </c>
      <c r="R73" s="101">
        <v>-2.983586501264535E-05</v>
      </c>
      <c r="S73" s="101">
        <v>-0.00037247179040179754</v>
      </c>
      <c r="T73" s="101">
        <v>3.202907636690448E-05</v>
      </c>
      <c r="U73" s="101">
        <v>8.555011526152848E-05</v>
      </c>
      <c r="V73" s="101">
        <v>-2.359034875811414E-06</v>
      </c>
      <c r="W73" s="101">
        <v>-2.2602524789345966E-05</v>
      </c>
      <c r="X73" s="101">
        <v>67.5</v>
      </c>
    </row>
    <row r="74" spans="1:24" s="101" customFormat="1" ht="12.75" hidden="1">
      <c r="A74" s="101">
        <v>2433</v>
      </c>
      <c r="B74" s="101">
        <v>94.08000183105469</v>
      </c>
      <c r="C74" s="101">
        <v>101.37999725341797</v>
      </c>
      <c r="D74" s="101">
        <v>9.17091178894043</v>
      </c>
      <c r="E74" s="101">
        <v>9.290406227111816</v>
      </c>
      <c r="F74" s="101">
        <v>10.037133814180965</v>
      </c>
      <c r="G74" s="101" t="s">
        <v>58</v>
      </c>
      <c r="H74" s="101">
        <v>-0.5625726472373174</v>
      </c>
      <c r="I74" s="101">
        <v>26.017429183817377</v>
      </c>
      <c r="J74" s="101" t="s">
        <v>61</v>
      </c>
      <c r="K74" s="101">
        <v>0.4934594873044953</v>
      </c>
      <c r="L74" s="101">
        <v>0.7221453046111614</v>
      </c>
      <c r="M74" s="101">
        <v>0.11479939666450921</v>
      </c>
      <c r="N74" s="101">
        <v>-0.035835783128167153</v>
      </c>
      <c r="O74" s="101">
        <v>0.0201414461537283</v>
      </c>
      <c r="P74" s="101">
        <v>0.020711561412876663</v>
      </c>
      <c r="Q74" s="101">
        <v>0.0022731040997907774</v>
      </c>
      <c r="R74" s="101">
        <v>-0.0005507529836396894</v>
      </c>
      <c r="S74" s="101">
        <v>0.0002900978753593813</v>
      </c>
      <c r="T74" s="101">
        <v>0.00030312566303237446</v>
      </c>
      <c r="U74" s="101">
        <v>4.306039193077311E-05</v>
      </c>
      <c r="V74" s="101">
        <v>-2.0319196269932655E-05</v>
      </c>
      <c r="W74" s="101">
        <v>1.8856164479994746E-05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2681</v>
      </c>
      <c r="B76" s="101">
        <v>84.1</v>
      </c>
      <c r="C76" s="101">
        <v>91.3</v>
      </c>
      <c r="D76" s="101">
        <v>8.893943473221595</v>
      </c>
      <c r="E76" s="101">
        <v>9.29141096883372</v>
      </c>
      <c r="F76" s="101">
        <v>12.994944651837532</v>
      </c>
      <c r="G76" s="101" t="s">
        <v>59</v>
      </c>
      <c r="H76" s="101">
        <v>18.118814577711575</v>
      </c>
      <c r="I76" s="101">
        <v>34.71881457771157</v>
      </c>
      <c r="J76" s="101" t="s">
        <v>73</v>
      </c>
      <c r="K76" s="101">
        <v>1.207546263615274</v>
      </c>
      <c r="M76" s="101" t="s">
        <v>68</v>
      </c>
      <c r="N76" s="101">
        <v>1.116835298524628</v>
      </c>
      <c r="X76" s="101">
        <v>67.5</v>
      </c>
    </row>
    <row r="77" spans="1:24" s="101" customFormat="1" ht="12.75" hidden="1">
      <c r="A77" s="101">
        <v>2435</v>
      </c>
      <c r="B77" s="101">
        <v>116.68000030517578</v>
      </c>
      <c r="C77" s="101">
        <v>110.87999725341797</v>
      </c>
      <c r="D77" s="101">
        <v>9.329912185668945</v>
      </c>
      <c r="E77" s="101">
        <v>9.749964714050293</v>
      </c>
      <c r="F77" s="101">
        <v>14.28580891726733</v>
      </c>
      <c r="G77" s="101" t="s">
        <v>56</v>
      </c>
      <c r="H77" s="101">
        <v>-12.745975529034766</v>
      </c>
      <c r="I77" s="101">
        <v>36.434024776141015</v>
      </c>
      <c r="J77" s="101" t="s">
        <v>62</v>
      </c>
      <c r="K77" s="101">
        <v>0.23501527337339287</v>
      </c>
      <c r="L77" s="101">
        <v>1.0697587752063817</v>
      </c>
      <c r="M77" s="101">
        <v>0.055636760010067864</v>
      </c>
      <c r="N77" s="101">
        <v>0.06165638682469017</v>
      </c>
      <c r="O77" s="101">
        <v>0.009438950945956058</v>
      </c>
      <c r="P77" s="101">
        <v>0.03068799873131464</v>
      </c>
      <c r="Q77" s="101">
        <v>0.0011488435188737338</v>
      </c>
      <c r="R77" s="101">
        <v>0.0009489886022679189</v>
      </c>
      <c r="S77" s="101">
        <v>0.00012388871496812144</v>
      </c>
      <c r="T77" s="101">
        <v>0.0004515576753053335</v>
      </c>
      <c r="U77" s="101">
        <v>2.5111454639756832E-05</v>
      </c>
      <c r="V77" s="101">
        <v>3.520934945921649E-05</v>
      </c>
      <c r="W77" s="101">
        <v>7.734915687798763E-06</v>
      </c>
      <c r="X77" s="101">
        <v>67.5</v>
      </c>
    </row>
    <row r="78" spans="1:24" s="101" customFormat="1" ht="12.75" hidden="1">
      <c r="A78" s="101">
        <v>2434</v>
      </c>
      <c r="B78" s="101">
        <v>77.55999755859375</v>
      </c>
      <c r="C78" s="101">
        <v>90.76000213623047</v>
      </c>
      <c r="D78" s="101">
        <v>9.404874801635742</v>
      </c>
      <c r="E78" s="101">
        <v>9.996986389160156</v>
      </c>
      <c r="F78" s="101">
        <v>10.761670599634382</v>
      </c>
      <c r="G78" s="101" t="s">
        <v>57</v>
      </c>
      <c r="H78" s="101">
        <v>17.12266217857926</v>
      </c>
      <c r="I78" s="101">
        <v>27.18265973717301</v>
      </c>
      <c r="J78" s="101" t="s">
        <v>60</v>
      </c>
      <c r="K78" s="101">
        <v>0.03921552769941844</v>
      </c>
      <c r="L78" s="101">
        <v>0.005821087392125458</v>
      </c>
      <c r="M78" s="101">
        <v>-0.008659286375677486</v>
      </c>
      <c r="N78" s="101">
        <v>-0.0006380203445284847</v>
      </c>
      <c r="O78" s="101">
        <v>0.0016749708319921423</v>
      </c>
      <c r="P78" s="101">
        <v>0.0006659615969629841</v>
      </c>
      <c r="Q78" s="101">
        <v>-0.00014894790746846932</v>
      </c>
      <c r="R78" s="101">
        <v>-5.1258711715319223E-05</v>
      </c>
      <c r="S78" s="101">
        <v>3.0192376284527247E-05</v>
      </c>
      <c r="T78" s="101">
        <v>4.742200352742329E-05</v>
      </c>
      <c r="U78" s="101">
        <v>-1.3019643926622768E-06</v>
      </c>
      <c r="V78" s="101">
        <v>-4.04207335073927E-06</v>
      </c>
      <c r="W78" s="101">
        <v>2.1407583347853966E-06</v>
      </c>
      <c r="X78" s="101">
        <v>67.5</v>
      </c>
    </row>
    <row r="79" spans="1:24" s="101" customFormat="1" ht="12.75" hidden="1">
      <c r="A79" s="101">
        <v>2433</v>
      </c>
      <c r="B79" s="101">
        <v>107.12000274658203</v>
      </c>
      <c r="C79" s="101">
        <v>118.91999816894531</v>
      </c>
      <c r="D79" s="101">
        <v>9.114471435546875</v>
      </c>
      <c r="E79" s="101">
        <v>9.28614616394043</v>
      </c>
      <c r="F79" s="101">
        <v>12.608298385398738</v>
      </c>
      <c r="G79" s="101" t="s">
        <v>58</v>
      </c>
      <c r="H79" s="101">
        <v>-6.717393720066241</v>
      </c>
      <c r="I79" s="101">
        <v>32.90260902651579</v>
      </c>
      <c r="J79" s="101" t="s">
        <v>61</v>
      </c>
      <c r="K79" s="101">
        <v>0.23172035108299557</v>
      </c>
      <c r="L79" s="101">
        <v>1.0697429373791778</v>
      </c>
      <c r="M79" s="101">
        <v>0.05495876475942571</v>
      </c>
      <c r="N79" s="101">
        <v>-0.061653085618773334</v>
      </c>
      <c r="O79" s="101">
        <v>0.00928914784423955</v>
      </c>
      <c r="P79" s="101">
        <v>0.03068077184955651</v>
      </c>
      <c r="Q79" s="101">
        <v>0.0011391470281394529</v>
      </c>
      <c r="R79" s="101">
        <v>-0.00094760324593561</v>
      </c>
      <c r="S79" s="101">
        <v>0.00012015337744210918</v>
      </c>
      <c r="T79" s="101">
        <v>0.00044906067263633995</v>
      </c>
      <c r="U79" s="101">
        <v>2.5077680172711442E-05</v>
      </c>
      <c r="V79" s="101">
        <v>-3.497656261510659E-05</v>
      </c>
      <c r="W79" s="101">
        <v>7.4327703078598E-06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2681</v>
      </c>
      <c r="B81" s="101">
        <v>99.76</v>
      </c>
      <c r="C81" s="101">
        <v>106.56</v>
      </c>
      <c r="D81" s="101">
        <v>8.909152927392043</v>
      </c>
      <c r="E81" s="101">
        <v>9.202423816767626</v>
      </c>
      <c r="F81" s="101">
        <v>14.45177416136998</v>
      </c>
      <c r="G81" s="101" t="s">
        <v>59</v>
      </c>
      <c r="H81" s="101">
        <v>6.310537556576314</v>
      </c>
      <c r="I81" s="101">
        <v>38.57053755657632</v>
      </c>
      <c r="J81" s="101" t="s">
        <v>73</v>
      </c>
      <c r="K81" s="101">
        <v>0.8826293461262908</v>
      </c>
      <c r="M81" s="101" t="s">
        <v>68</v>
      </c>
      <c r="N81" s="101">
        <v>0.6947093738372293</v>
      </c>
      <c r="X81" s="101">
        <v>67.5</v>
      </c>
    </row>
    <row r="82" spans="1:24" s="101" customFormat="1" ht="12.75" hidden="1">
      <c r="A82" s="101">
        <v>2435</v>
      </c>
      <c r="B82" s="101">
        <v>129.0800018310547</v>
      </c>
      <c r="C82" s="101">
        <v>121.58000183105469</v>
      </c>
      <c r="D82" s="101">
        <v>9.14574146270752</v>
      </c>
      <c r="E82" s="101">
        <v>9.588587760925293</v>
      </c>
      <c r="F82" s="101">
        <v>19.39982594839098</v>
      </c>
      <c r="G82" s="101" t="s">
        <v>56</v>
      </c>
      <c r="H82" s="101">
        <v>-11.080738293135454</v>
      </c>
      <c r="I82" s="101">
        <v>50.49926353791924</v>
      </c>
      <c r="J82" s="101" t="s">
        <v>62</v>
      </c>
      <c r="K82" s="101">
        <v>0.5552319801674522</v>
      </c>
      <c r="L82" s="101">
        <v>0.7445734952268677</v>
      </c>
      <c r="M82" s="101">
        <v>0.1314436298436593</v>
      </c>
      <c r="N82" s="101">
        <v>0.0414514157632688</v>
      </c>
      <c r="O82" s="101">
        <v>0.022299451497856383</v>
      </c>
      <c r="P82" s="101">
        <v>0.021359496629500888</v>
      </c>
      <c r="Q82" s="101">
        <v>0.002714295571426674</v>
      </c>
      <c r="R82" s="101">
        <v>0.0006379830816313862</v>
      </c>
      <c r="S82" s="101">
        <v>0.00029256231277913187</v>
      </c>
      <c r="T82" s="101">
        <v>0.00031428172602779574</v>
      </c>
      <c r="U82" s="101">
        <v>5.934064985882131E-05</v>
      </c>
      <c r="V82" s="101">
        <v>2.3665462865030858E-05</v>
      </c>
      <c r="W82" s="101">
        <v>1.8240088065797098E-05</v>
      </c>
      <c r="X82" s="101">
        <v>67.5</v>
      </c>
    </row>
    <row r="83" spans="1:24" s="101" customFormat="1" ht="12.75" hidden="1">
      <c r="A83" s="101">
        <v>2434</v>
      </c>
      <c r="B83" s="101">
        <v>87.37999725341797</v>
      </c>
      <c r="C83" s="101">
        <v>107.58000183105469</v>
      </c>
      <c r="D83" s="101">
        <v>9.104513168334961</v>
      </c>
      <c r="E83" s="101">
        <v>9.662322044372559</v>
      </c>
      <c r="F83" s="101">
        <v>14.523720027289714</v>
      </c>
      <c r="G83" s="101" t="s">
        <v>57</v>
      </c>
      <c r="H83" s="101">
        <v>18.031060596738698</v>
      </c>
      <c r="I83" s="101">
        <v>37.911057850156666</v>
      </c>
      <c r="J83" s="101" t="s">
        <v>60</v>
      </c>
      <c r="K83" s="101">
        <v>-0.4495317780181997</v>
      </c>
      <c r="L83" s="101">
        <v>0.004051436112051987</v>
      </c>
      <c r="M83" s="101">
        <v>0.10729077327528913</v>
      </c>
      <c r="N83" s="101">
        <v>-0.00042916978729486306</v>
      </c>
      <c r="O83" s="101">
        <v>-0.01791194215518344</v>
      </c>
      <c r="P83" s="101">
        <v>0.00046358410185715364</v>
      </c>
      <c r="Q83" s="101">
        <v>0.0022559474869569894</v>
      </c>
      <c r="R83" s="101">
        <v>-3.448609762224712E-05</v>
      </c>
      <c r="S83" s="101">
        <v>-0.00022266884158509773</v>
      </c>
      <c r="T83" s="101">
        <v>3.301661703901386E-05</v>
      </c>
      <c r="U83" s="101">
        <v>5.177940128572705E-05</v>
      </c>
      <c r="V83" s="101">
        <v>-2.7234538993125137E-06</v>
      </c>
      <c r="W83" s="101">
        <v>-1.3475203449955881E-05</v>
      </c>
      <c r="X83" s="101">
        <v>67.5</v>
      </c>
    </row>
    <row r="84" spans="1:24" s="101" customFormat="1" ht="12.75" hidden="1">
      <c r="A84" s="101">
        <v>2433</v>
      </c>
      <c r="B84" s="101">
        <v>114.76000213623047</v>
      </c>
      <c r="C84" s="101">
        <v>110.26000213623047</v>
      </c>
      <c r="D84" s="101">
        <v>9.25931453704834</v>
      </c>
      <c r="E84" s="101">
        <v>9.431758880615234</v>
      </c>
      <c r="F84" s="101">
        <v>17.35937840826141</v>
      </c>
      <c r="G84" s="101" t="s">
        <v>58</v>
      </c>
      <c r="H84" s="101">
        <v>-2.6532958188864626</v>
      </c>
      <c r="I84" s="101">
        <v>44.606706317344006</v>
      </c>
      <c r="J84" s="101" t="s">
        <v>61</v>
      </c>
      <c r="K84" s="101">
        <v>0.3258891412006022</v>
      </c>
      <c r="L84" s="101">
        <v>0.7445624726373096</v>
      </c>
      <c r="M84" s="101">
        <v>0.07593495767080811</v>
      </c>
      <c r="N84" s="101">
        <v>-0.0414491939858068</v>
      </c>
      <c r="O84" s="101">
        <v>0.013282615154201064</v>
      </c>
      <c r="P84" s="101">
        <v>0.02135446524842439</v>
      </c>
      <c r="Q84" s="101">
        <v>0.0015093380619194956</v>
      </c>
      <c r="R84" s="101">
        <v>-0.0006370503288741548</v>
      </c>
      <c r="S84" s="101">
        <v>0.0001897664191732174</v>
      </c>
      <c r="T84" s="101">
        <v>0.0003125426471928424</v>
      </c>
      <c r="U84" s="101">
        <v>2.8986312772735978E-05</v>
      </c>
      <c r="V84" s="101">
        <v>-2.350823114303741E-05</v>
      </c>
      <c r="W84" s="101">
        <v>1.2293075474848875E-05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8.889292849912605</v>
      </c>
      <c r="G85" s="102"/>
      <c r="H85" s="102"/>
      <c r="I85" s="115"/>
      <c r="J85" s="115" t="s">
        <v>158</v>
      </c>
      <c r="K85" s="102">
        <f>AVERAGE(K83,K78,K73,K68,K63,K58)</f>
        <v>-0.5078903027400375</v>
      </c>
      <c r="L85" s="102">
        <f>AVERAGE(L83,L78,L73,L68,L63,L58)</f>
        <v>0.004481882189694151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19.39982594839098</v>
      </c>
      <c r="G86" s="102"/>
      <c r="H86" s="102"/>
      <c r="I86" s="115"/>
      <c r="J86" s="115" t="s">
        <v>159</v>
      </c>
      <c r="K86" s="102">
        <f>AVERAGE(K84,K79,K74,K69,K64,K59)</f>
        <v>0.40446097096844885</v>
      </c>
      <c r="L86" s="102">
        <f>AVERAGE(L84,L79,L74,L69,L64,L59)</f>
        <v>0.8236447781195532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0.3174314392125234</v>
      </c>
      <c r="L87" s="102">
        <f>ABS(L85/$H$33)</f>
        <v>0.01244967274915042</v>
      </c>
      <c r="M87" s="115" t="s">
        <v>111</v>
      </c>
      <c r="N87" s="102">
        <f>K87+L87+L88+K88</f>
        <v>1.0744664681548315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0.22980736986843683</v>
      </c>
      <c r="L88" s="102">
        <f>ABS(L86/$H$34)</f>
        <v>0.5147779863247207</v>
      </c>
      <c r="M88" s="102"/>
      <c r="N88" s="102"/>
    </row>
    <row r="89" s="101" customFormat="1" ht="12.75"/>
    <row r="90" s="119" customFormat="1" ht="12.75" hidden="1">
      <c r="A90" s="119" t="s">
        <v>117</v>
      </c>
    </row>
    <row r="91" spans="1:24" s="119" customFormat="1" ht="12.75" hidden="1">
      <c r="A91" s="119">
        <v>2681</v>
      </c>
      <c r="B91" s="119">
        <v>87.3</v>
      </c>
      <c r="C91" s="119">
        <v>98.6</v>
      </c>
      <c r="D91" s="119">
        <v>9.489697611937101</v>
      </c>
      <c r="E91" s="119">
        <v>9.689438482433195</v>
      </c>
      <c r="F91" s="119">
        <v>12.914403628303479</v>
      </c>
      <c r="G91" s="119" t="s">
        <v>59</v>
      </c>
      <c r="H91" s="119">
        <v>12.541881596063966</v>
      </c>
      <c r="I91" s="119">
        <v>32.34188159606396</v>
      </c>
      <c r="J91" s="119" t="s">
        <v>73</v>
      </c>
      <c r="K91" s="119">
        <v>1.2725195636673277</v>
      </c>
      <c r="M91" s="119" t="s">
        <v>68</v>
      </c>
      <c r="N91" s="119">
        <v>0.8903642355113394</v>
      </c>
      <c r="X91" s="119">
        <v>67.5</v>
      </c>
    </row>
    <row r="92" spans="1:24" s="119" customFormat="1" ht="12.75" hidden="1">
      <c r="A92" s="119">
        <v>2435</v>
      </c>
      <c r="B92" s="119">
        <v>128.66000366210938</v>
      </c>
      <c r="C92" s="119">
        <v>121.36000061035156</v>
      </c>
      <c r="D92" s="119">
        <v>9.120542526245117</v>
      </c>
      <c r="E92" s="119">
        <v>9.55008602142334</v>
      </c>
      <c r="F92" s="119">
        <v>18.218469835162164</v>
      </c>
      <c r="G92" s="119" t="s">
        <v>56</v>
      </c>
      <c r="H92" s="119">
        <v>-13.605714440321108</v>
      </c>
      <c r="I92" s="119">
        <v>47.55428922178827</v>
      </c>
      <c r="J92" s="119" t="s">
        <v>62</v>
      </c>
      <c r="K92" s="119">
        <v>0.8389077261062493</v>
      </c>
      <c r="L92" s="119">
        <v>0.7200842142495864</v>
      </c>
      <c r="M92" s="119">
        <v>0.19860005333428468</v>
      </c>
      <c r="N92" s="119">
        <v>0.09596319261358481</v>
      </c>
      <c r="O92" s="119">
        <v>0.03369256308066</v>
      </c>
      <c r="P92" s="119">
        <v>0.0206569830794291</v>
      </c>
      <c r="Q92" s="119">
        <v>0.004101044941438323</v>
      </c>
      <c r="R92" s="119">
        <v>0.0014770475501803273</v>
      </c>
      <c r="S92" s="119">
        <v>0.0004420698707355951</v>
      </c>
      <c r="T92" s="119">
        <v>0.000303951575004893</v>
      </c>
      <c r="U92" s="119">
        <v>8.967529023984423E-05</v>
      </c>
      <c r="V92" s="119">
        <v>5.480846001470865E-05</v>
      </c>
      <c r="W92" s="119">
        <v>2.7572304022225926E-05</v>
      </c>
      <c r="X92" s="119">
        <v>67.5</v>
      </c>
    </row>
    <row r="93" spans="1:24" s="119" customFormat="1" ht="12.75" hidden="1">
      <c r="A93" s="119">
        <v>2433</v>
      </c>
      <c r="B93" s="119">
        <v>85.66000366210938</v>
      </c>
      <c r="C93" s="119">
        <v>106.76000213623047</v>
      </c>
      <c r="D93" s="119">
        <v>9.37901782989502</v>
      </c>
      <c r="E93" s="119">
        <v>9.461695671081543</v>
      </c>
      <c r="F93" s="119">
        <v>14.330167052016705</v>
      </c>
      <c r="G93" s="119" t="s">
        <v>57</v>
      </c>
      <c r="H93" s="119">
        <v>18.148405576048305</v>
      </c>
      <c r="I93" s="119">
        <v>36.30840923815768</v>
      </c>
      <c r="J93" s="119" t="s">
        <v>60</v>
      </c>
      <c r="K93" s="119">
        <v>-0.2124832000110298</v>
      </c>
      <c r="L93" s="119">
        <v>0.003918643651197342</v>
      </c>
      <c r="M93" s="119">
        <v>0.052483279795248264</v>
      </c>
      <c r="N93" s="119">
        <v>-0.000992888980367409</v>
      </c>
      <c r="O93" s="119">
        <v>-0.008181848238893194</v>
      </c>
      <c r="P93" s="119">
        <v>0.00044829744717735223</v>
      </c>
      <c r="Q93" s="119">
        <v>0.0011872232142023386</v>
      </c>
      <c r="R93" s="119">
        <v>-7.980155877672085E-05</v>
      </c>
      <c r="S93" s="119">
        <v>-7.810717458473734E-05</v>
      </c>
      <c r="T93" s="119">
        <v>3.1923575639432414E-05</v>
      </c>
      <c r="U93" s="119">
        <v>3.266501812017142E-05</v>
      </c>
      <c r="V93" s="119">
        <v>-6.296289729350558E-06</v>
      </c>
      <c r="W93" s="119">
        <v>-3.956521009272094E-06</v>
      </c>
      <c r="X93" s="119">
        <v>67.5</v>
      </c>
    </row>
    <row r="94" spans="1:24" s="119" customFormat="1" ht="12.75" hidden="1">
      <c r="A94" s="119">
        <v>2434</v>
      </c>
      <c r="B94" s="119">
        <v>91.95999908447266</v>
      </c>
      <c r="C94" s="119">
        <v>110.76000213623047</v>
      </c>
      <c r="D94" s="119">
        <v>9.412781715393066</v>
      </c>
      <c r="E94" s="119">
        <v>10.00118637084961</v>
      </c>
      <c r="F94" s="119">
        <v>12.645165556407198</v>
      </c>
      <c r="G94" s="119" t="s">
        <v>58</v>
      </c>
      <c r="H94" s="119">
        <v>7.472652553040447</v>
      </c>
      <c r="I94" s="119">
        <v>31.932651637513107</v>
      </c>
      <c r="J94" s="119" t="s">
        <v>61</v>
      </c>
      <c r="K94" s="119">
        <v>0.8115522550235632</v>
      </c>
      <c r="L94" s="119">
        <v>0.7200735516899499</v>
      </c>
      <c r="M94" s="119">
        <v>0.19153977792175286</v>
      </c>
      <c r="N94" s="119">
        <v>-0.09595805598314631</v>
      </c>
      <c r="O94" s="119">
        <v>0.032684035343573684</v>
      </c>
      <c r="P94" s="119">
        <v>0.02065211803526879</v>
      </c>
      <c r="Q94" s="119">
        <v>0.0039254389119378645</v>
      </c>
      <c r="R94" s="119">
        <v>-0.0014748902253084845</v>
      </c>
      <c r="S94" s="119">
        <v>0.0004351149731859099</v>
      </c>
      <c r="T94" s="119">
        <v>0.00030227048361748546</v>
      </c>
      <c r="U94" s="119">
        <v>8.351439559027638E-05</v>
      </c>
      <c r="V94" s="119">
        <v>-5.444560611131069E-05</v>
      </c>
      <c r="W94" s="119">
        <v>2.7286954586344818E-05</v>
      </c>
      <c r="X94" s="119">
        <v>67.5</v>
      </c>
    </row>
    <row r="95" s="119" customFormat="1" ht="12.75" hidden="1">
      <c r="A95" s="119" t="s">
        <v>123</v>
      </c>
    </row>
    <row r="96" spans="1:24" s="119" customFormat="1" ht="12.75" hidden="1">
      <c r="A96" s="119">
        <v>2681</v>
      </c>
      <c r="B96" s="119">
        <v>92.2</v>
      </c>
      <c r="C96" s="119">
        <v>97.7</v>
      </c>
      <c r="D96" s="119">
        <v>9.322487471020686</v>
      </c>
      <c r="E96" s="119">
        <v>9.683728127183327</v>
      </c>
      <c r="F96" s="119">
        <v>9.968750309962035</v>
      </c>
      <c r="G96" s="119" t="s">
        <v>59</v>
      </c>
      <c r="H96" s="119">
        <v>0.7180216765596583</v>
      </c>
      <c r="I96" s="119">
        <v>25.418021676559654</v>
      </c>
      <c r="J96" s="119" t="s">
        <v>73</v>
      </c>
      <c r="K96" s="119">
        <v>1.5445643218035567</v>
      </c>
      <c r="M96" s="119" t="s">
        <v>68</v>
      </c>
      <c r="N96" s="119">
        <v>0.8172627825519924</v>
      </c>
      <c r="X96" s="119">
        <v>67.5</v>
      </c>
    </row>
    <row r="97" spans="1:24" s="119" customFormat="1" ht="12.75" hidden="1">
      <c r="A97" s="119">
        <v>2435</v>
      </c>
      <c r="B97" s="119">
        <v>121.0999984741211</v>
      </c>
      <c r="C97" s="119">
        <v>117</v>
      </c>
      <c r="D97" s="119">
        <v>9.131021499633789</v>
      </c>
      <c r="E97" s="119">
        <v>9.613075256347656</v>
      </c>
      <c r="F97" s="119">
        <v>16.555956250798697</v>
      </c>
      <c r="G97" s="119" t="s">
        <v>56</v>
      </c>
      <c r="H97" s="119">
        <v>-10.448544017582634</v>
      </c>
      <c r="I97" s="119">
        <v>43.15145445653845</v>
      </c>
      <c r="J97" s="119" t="s">
        <v>62</v>
      </c>
      <c r="K97" s="119">
        <v>1.1965991642677967</v>
      </c>
      <c r="L97" s="119">
        <v>0.15063323379362237</v>
      </c>
      <c r="M97" s="119">
        <v>0.2832783760245581</v>
      </c>
      <c r="N97" s="119">
        <v>0.08609943260640913</v>
      </c>
      <c r="O97" s="119">
        <v>0.048057984867162465</v>
      </c>
      <c r="P97" s="119">
        <v>0.0043212711143769</v>
      </c>
      <c r="Q97" s="119">
        <v>0.00584967351851893</v>
      </c>
      <c r="R97" s="119">
        <v>0.0013252295489086525</v>
      </c>
      <c r="S97" s="119">
        <v>0.0006305203300971376</v>
      </c>
      <c r="T97" s="119">
        <v>6.357415818928385E-05</v>
      </c>
      <c r="U97" s="119">
        <v>0.00012793199470009624</v>
      </c>
      <c r="V97" s="119">
        <v>4.917710039751674E-05</v>
      </c>
      <c r="W97" s="119">
        <v>3.9320186111355476E-05</v>
      </c>
      <c r="X97" s="119">
        <v>67.5</v>
      </c>
    </row>
    <row r="98" spans="1:24" s="119" customFormat="1" ht="12.75" hidden="1">
      <c r="A98" s="119">
        <v>2433</v>
      </c>
      <c r="B98" s="119">
        <v>89.80000305175781</v>
      </c>
      <c r="C98" s="119">
        <v>108</v>
      </c>
      <c r="D98" s="119">
        <v>9.312321662902832</v>
      </c>
      <c r="E98" s="119">
        <v>9.227096557617188</v>
      </c>
      <c r="F98" s="119">
        <v>14.281252776150561</v>
      </c>
      <c r="G98" s="119" t="s">
        <v>57</v>
      </c>
      <c r="H98" s="119">
        <v>14.149979247368016</v>
      </c>
      <c r="I98" s="119">
        <v>36.44998229912583</v>
      </c>
      <c r="J98" s="119" t="s">
        <v>60</v>
      </c>
      <c r="K98" s="119">
        <v>-0.5124183167035518</v>
      </c>
      <c r="L98" s="119">
        <v>0.0008200369614247524</v>
      </c>
      <c r="M98" s="119">
        <v>0.1242100012290378</v>
      </c>
      <c r="N98" s="119">
        <v>-0.0008908529188144988</v>
      </c>
      <c r="O98" s="119">
        <v>-0.020110054082673044</v>
      </c>
      <c r="P98" s="119">
        <v>9.38232325478991E-05</v>
      </c>
      <c r="Q98" s="119">
        <v>0.0027020269057759076</v>
      </c>
      <c r="R98" s="119">
        <v>-7.162054287767631E-05</v>
      </c>
      <c r="S98" s="119">
        <v>-0.00022454688408068336</v>
      </c>
      <c r="T98" s="119">
        <v>6.684718505596558E-06</v>
      </c>
      <c r="U98" s="119">
        <v>6.789364387476117E-05</v>
      </c>
      <c r="V98" s="119">
        <v>-5.654063172386676E-06</v>
      </c>
      <c r="W98" s="119">
        <v>-1.2767201584239964E-05</v>
      </c>
      <c r="X98" s="119">
        <v>67.5</v>
      </c>
    </row>
    <row r="99" spans="1:24" s="119" customFormat="1" ht="12.75" hidden="1">
      <c r="A99" s="119">
        <v>2434</v>
      </c>
      <c r="B99" s="119">
        <v>71.9800033569336</v>
      </c>
      <c r="C99" s="119">
        <v>91.27999877929688</v>
      </c>
      <c r="D99" s="119">
        <v>9.543777465820312</v>
      </c>
      <c r="E99" s="119">
        <v>10.27448844909668</v>
      </c>
      <c r="F99" s="119">
        <v>8.878147378126611</v>
      </c>
      <c r="G99" s="119" t="s">
        <v>58</v>
      </c>
      <c r="H99" s="119">
        <v>17.61353596253535</v>
      </c>
      <c r="I99" s="119">
        <v>22.09353931946895</v>
      </c>
      <c r="J99" s="119" t="s">
        <v>61</v>
      </c>
      <c r="K99" s="119">
        <v>1.0813311373640768</v>
      </c>
      <c r="L99" s="119">
        <v>0.15063100166468385</v>
      </c>
      <c r="M99" s="119">
        <v>0.2545948033990351</v>
      </c>
      <c r="N99" s="119">
        <v>-0.08609482374813615</v>
      </c>
      <c r="O99" s="119">
        <v>0.04364808855247137</v>
      </c>
      <c r="P99" s="119">
        <v>0.004320252451533641</v>
      </c>
      <c r="Q99" s="119">
        <v>0.005188230032845952</v>
      </c>
      <c r="R99" s="119">
        <v>-0.0013232928077861444</v>
      </c>
      <c r="S99" s="119">
        <v>0.0005891812823872289</v>
      </c>
      <c r="T99" s="119">
        <v>6.322173778042662E-05</v>
      </c>
      <c r="U99" s="119">
        <v>0.00010842992386492094</v>
      </c>
      <c r="V99" s="119">
        <v>-4.885098538566138E-05</v>
      </c>
      <c r="W99" s="119">
        <v>3.718972438105737E-05</v>
      </c>
      <c r="X99" s="119">
        <v>67.5</v>
      </c>
    </row>
    <row r="100" s="119" customFormat="1" ht="12.75" hidden="1">
      <c r="A100" s="119" t="s">
        <v>129</v>
      </c>
    </row>
    <row r="101" spans="1:24" s="119" customFormat="1" ht="12.75" hidden="1">
      <c r="A101" s="119">
        <v>2681</v>
      </c>
      <c r="B101" s="119">
        <v>96.46</v>
      </c>
      <c r="C101" s="119">
        <v>101.56</v>
      </c>
      <c r="D101" s="119">
        <v>9.141242077465035</v>
      </c>
      <c r="E101" s="119">
        <v>9.462298649136041</v>
      </c>
      <c r="F101" s="119">
        <v>7.5421514561246585</v>
      </c>
      <c r="G101" s="119" t="s">
        <v>59</v>
      </c>
      <c r="H101" s="119">
        <v>-9.34444047449378</v>
      </c>
      <c r="I101" s="119">
        <v>19.61555952550621</v>
      </c>
      <c r="J101" s="119" t="s">
        <v>73</v>
      </c>
      <c r="K101" s="119">
        <v>2.1698529685377492</v>
      </c>
      <c r="M101" s="119" t="s">
        <v>68</v>
      </c>
      <c r="N101" s="119">
        <v>1.1468337206959645</v>
      </c>
      <c r="X101" s="119">
        <v>67.5</v>
      </c>
    </row>
    <row r="102" spans="1:24" s="119" customFormat="1" ht="12.75" hidden="1">
      <c r="A102" s="119">
        <v>2435</v>
      </c>
      <c r="B102" s="119">
        <v>124.05999755859375</v>
      </c>
      <c r="C102" s="119">
        <v>120.86000061035156</v>
      </c>
      <c r="D102" s="119">
        <v>9.136027336120605</v>
      </c>
      <c r="E102" s="119">
        <v>9.854073524475098</v>
      </c>
      <c r="F102" s="119">
        <v>17.70481531011068</v>
      </c>
      <c r="G102" s="119" t="s">
        <v>56</v>
      </c>
      <c r="H102" s="119">
        <v>-10.43370428549477</v>
      </c>
      <c r="I102" s="119">
        <v>46.12629327309899</v>
      </c>
      <c r="J102" s="119" t="s">
        <v>62</v>
      </c>
      <c r="K102" s="119">
        <v>1.413553218182249</v>
      </c>
      <c r="L102" s="119">
        <v>0.233988039375404</v>
      </c>
      <c r="M102" s="119">
        <v>0.3346390544548465</v>
      </c>
      <c r="N102" s="119">
        <v>0.0408634087169403</v>
      </c>
      <c r="O102" s="119">
        <v>0.0567711032359792</v>
      </c>
      <c r="P102" s="119">
        <v>0.006712249070685938</v>
      </c>
      <c r="Q102" s="119">
        <v>0.006910304460927369</v>
      </c>
      <c r="R102" s="119">
        <v>0.0006289376446118337</v>
      </c>
      <c r="S102" s="119">
        <v>0.0007448295836913529</v>
      </c>
      <c r="T102" s="119">
        <v>9.877819030924603E-05</v>
      </c>
      <c r="U102" s="119">
        <v>0.00015114401972285063</v>
      </c>
      <c r="V102" s="119">
        <v>2.3339132549269864E-05</v>
      </c>
      <c r="W102" s="119">
        <v>4.6445881792583884E-05</v>
      </c>
      <c r="X102" s="119">
        <v>67.5</v>
      </c>
    </row>
    <row r="103" spans="1:24" s="119" customFormat="1" ht="12.75" hidden="1">
      <c r="A103" s="119">
        <v>2433</v>
      </c>
      <c r="B103" s="119">
        <v>106.87999725341797</v>
      </c>
      <c r="C103" s="119">
        <v>101.27999877929688</v>
      </c>
      <c r="D103" s="119">
        <v>9.191271781921387</v>
      </c>
      <c r="E103" s="119">
        <v>9.361759185791016</v>
      </c>
      <c r="F103" s="119">
        <v>18.53725820632219</v>
      </c>
      <c r="G103" s="119" t="s">
        <v>57</v>
      </c>
      <c r="H103" s="119">
        <v>8.59012835887301</v>
      </c>
      <c r="I103" s="119">
        <v>47.97012561229098</v>
      </c>
      <c r="J103" s="119" t="s">
        <v>60</v>
      </c>
      <c r="K103" s="119">
        <v>-0.6849958117095809</v>
      </c>
      <c r="L103" s="119">
        <v>-0.0012732327152160687</v>
      </c>
      <c r="M103" s="119">
        <v>0.16548001853529437</v>
      </c>
      <c r="N103" s="119">
        <v>-0.0004230043240894974</v>
      </c>
      <c r="O103" s="119">
        <v>-0.026973345408782764</v>
      </c>
      <c r="P103" s="119">
        <v>-0.0001456161797701772</v>
      </c>
      <c r="Q103" s="119">
        <v>0.003573597388090113</v>
      </c>
      <c r="R103" s="119">
        <v>-3.402462590094147E-05</v>
      </c>
      <c r="S103" s="119">
        <v>-0.0003088168690643415</v>
      </c>
      <c r="T103" s="119">
        <v>-1.0361654718780672E-05</v>
      </c>
      <c r="U103" s="119">
        <v>8.816782901246444E-05</v>
      </c>
      <c r="V103" s="119">
        <v>-2.689614944195631E-06</v>
      </c>
      <c r="W103" s="119">
        <v>-1.7839040418420018E-05</v>
      </c>
      <c r="X103" s="119">
        <v>67.5</v>
      </c>
    </row>
    <row r="104" spans="1:24" s="119" customFormat="1" ht="12.75" hidden="1">
      <c r="A104" s="119">
        <v>2434</v>
      </c>
      <c r="B104" s="119">
        <v>57.7599983215332</v>
      </c>
      <c r="C104" s="119">
        <v>75.55999755859375</v>
      </c>
      <c r="D104" s="119">
        <v>9.525174140930176</v>
      </c>
      <c r="E104" s="119">
        <v>10.2935209274292</v>
      </c>
      <c r="F104" s="119">
        <v>4.77747923743573</v>
      </c>
      <c r="G104" s="119" t="s">
        <v>58</v>
      </c>
      <c r="H104" s="119">
        <v>21.64499143497585</v>
      </c>
      <c r="I104" s="119">
        <v>11.904989756509053</v>
      </c>
      <c r="J104" s="119" t="s">
        <v>61</v>
      </c>
      <c r="K104" s="119">
        <v>1.2364923932534828</v>
      </c>
      <c r="L104" s="119">
        <v>-0.23398457523776756</v>
      </c>
      <c r="M104" s="119">
        <v>0.2908602073711568</v>
      </c>
      <c r="N104" s="119">
        <v>-0.04086121925872396</v>
      </c>
      <c r="O104" s="119">
        <v>0.0499539467919073</v>
      </c>
      <c r="P104" s="119">
        <v>-0.006710669379064459</v>
      </c>
      <c r="Q104" s="119">
        <v>0.005914533747519598</v>
      </c>
      <c r="R104" s="119">
        <v>-0.0006280166284758568</v>
      </c>
      <c r="S104" s="119">
        <v>0.0006777929256956961</v>
      </c>
      <c r="T104" s="119">
        <v>-9.823322753660492E-05</v>
      </c>
      <c r="U104" s="119">
        <v>0.00012276379199589063</v>
      </c>
      <c r="V104" s="119">
        <v>-2.318363818740164E-05</v>
      </c>
      <c r="W104" s="119">
        <v>4.288343004518939E-05</v>
      </c>
      <c r="X104" s="119">
        <v>67.5</v>
      </c>
    </row>
    <row r="105" s="119" customFormat="1" ht="12.75" hidden="1">
      <c r="A105" s="119" t="s">
        <v>135</v>
      </c>
    </row>
    <row r="106" spans="1:24" s="119" customFormat="1" ht="12.75" hidden="1">
      <c r="A106" s="119">
        <v>2681</v>
      </c>
      <c r="B106" s="119">
        <v>98.14</v>
      </c>
      <c r="C106" s="119">
        <v>101.64</v>
      </c>
      <c r="D106" s="119">
        <v>9.198571434296012</v>
      </c>
      <c r="E106" s="119">
        <v>9.542513526362994</v>
      </c>
      <c r="F106" s="119">
        <v>10.880008449909592</v>
      </c>
      <c r="G106" s="119" t="s">
        <v>59</v>
      </c>
      <c r="H106" s="119">
        <v>-2.5177414564883236</v>
      </c>
      <c r="I106" s="119">
        <v>28.122258543511673</v>
      </c>
      <c r="J106" s="119" t="s">
        <v>73</v>
      </c>
      <c r="K106" s="119">
        <v>1.5859002407533354</v>
      </c>
      <c r="M106" s="119" t="s">
        <v>68</v>
      </c>
      <c r="N106" s="119">
        <v>0.8247739241928638</v>
      </c>
      <c r="X106" s="119">
        <v>67.5</v>
      </c>
    </row>
    <row r="107" spans="1:24" s="119" customFormat="1" ht="12.75" hidden="1">
      <c r="A107" s="119">
        <v>2435</v>
      </c>
      <c r="B107" s="119">
        <v>130.0800018310547</v>
      </c>
      <c r="C107" s="119">
        <v>110.58000183105469</v>
      </c>
      <c r="D107" s="119">
        <v>9.203502655029297</v>
      </c>
      <c r="E107" s="119">
        <v>9.970619201660156</v>
      </c>
      <c r="F107" s="119">
        <v>19.04380119027647</v>
      </c>
      <c r="G107" s="119" t="s">
        <v>56</v>
      </c>
      <c r="H107" s="119">
        <v>-13.3165464628632</v>
      </c>
      <c r="I107" s="119">
        <v>49.26345536819149</v>
      </c>
      <c r="J107" s="119" t="s">
        <v>62</v>
      </c>
      <c r="K107" s="119">
        <v>1.2209264767156836</v>
      </c>
      <c r="L107" s="119">
        <v>0.08814380795990003</v>
      </c>
      <c r="M107" s="119">
        <v>0.2890374848485928</v>
      </c>
      <c r="N107" s="119">
        <v>0.03846493059447694</v>
      </c>
      <c r="O107" s="119">
        <v>0.04903494755121422</v>
      </c>
      <c r="P107" s="119">
        <v>0.0025286836640625405</v>
      </c>
      <c r="Q107" s="119">
        <v>0.005968633438990083</v>
      </c>
      <c r="R107" s="119">
        <v>0.0005920115309334828</v>
      </c>
      <c r="S107" s="119">
        <v>0.0006433432208415838</v>
      </c>
      <c r="T107" s="119">
        <v>3.7203346917296115E-05</v>
      </c>
      <c r="U107" s="119">
        <v>0.00013054186343041793</v>
      </c>
      <c r="V107" s="119">
        <v>2.1967917947243535E-05</v>
      </c>
      <c r="W107" s="119">
        <v>4.011846464851014E-05</v>
      </c>
      <c r="X107" s="119">
        <v>67.5</v>
      </c>
    </row>
    <row r="108" spans="1:24" s="119" customFormat="1" ht="12.75" hidden="1">
      <c r="A108" s="119">
        <v>2433</v>
      </c>
      <c r="B108" s="119">
        <v>94.08000183105469</v>
      </c>
      <c r="C108" s="119">
        <v>101.37999725341797</v>
      </c>
      <c r="D108" s="119">
        <v>9.17091178894043</v>
      </c>
      <c r="E108" s="119">
        <v>9.290406227111816</v>
      </c>
      <c r="F108" s="119">
        <v>13.993613863468777</v>
      </c>
      <c r="G108" s="119" t="s">
        <v>57</v>
      </c>
      <c r="H108" s="119">
        <v>9.693088122582935</v>
      </c>
      <c r="I108" s="119">
        <v>36.27308995363762</v>
      </c>
      <c r="J108" s="119" t="s">
        <v>60</v>
      </c>
      <c r="K108" s="119">
        <v>-0.46526622647099325</v>
      </c>
      <c r="L108" s="119">
        <v>0.00047952222151146176</v>
      </c>
      <c r="M108" s="119">
        <v>0.11317567596446523</v>
      </c>
      <c r="N108" s="119">
        <v>-0.0003982044776348805</v>
      </c>
      <c r="O108" s="119">
        <v>-0.01819587012425</v>
      </c>
      <c r="P108" s="119">
        <v>5.4892398547824574E-05</v>
      </c>
      <c r="Q108" s="119">
        <v>0.002480397377496292</v>
      </c>
      <c r="R108" s="119">
        <v>-3.201816408146624E-05</v>
      </c>
      <c r="S108" s="119">
        <v>-0.0001978303149987505</v>
      </c>
      <c r="T108" s="119">
        <v>3.914792334975724E-06</v>
      </c>
      <c r="U108" s="119">
        <v>6.348520480776677E-05</v>
      </c>
      <c r="V108" s="119">
        <v>-2.528939806073935E-06</v>
      </c>
      <c r="W108" s="119">
        <v>-1.1056486404012866E-05</v>
      </c>
      <c r="X108" s="119">
        <v>67.5</v>
      </c>
    </row>
    <row r="109" spans="1:24" s="119" customFormat="1" ht="12.75" hidden="1">
      <c r="A109" s="119">
        <v>2434</v>
      </c>
      <c r="B109" s="119">
        <v>68.72000122070312</v>
      </c>
      <c r="C109" s="119">
        <v>90.22000122070312</v>
      </c>
      <c r="D109" s="119">
        <v>9.650324821472168</v>
      </c>
      <c r="E109" s="119">
        <v>10.246496200561523</v>
      </c>
      <c r="F109" s="119">
        <v>6.991641362798828</v>
      </c>
      <c r="G109" s="119" t="s">
        <v>58</v>
      </c>
      <c r="H109" s="119">
        <v>15.984450739496182</v>
      </c>
      <c r="I109" s="119">
        <v>17.20445196019931</v>
      </c>
      <c r="J109" s="119" t="s">
        <v>61</v>
      </c>
      <c r="K109" s="119">
        <v>1.128799716535584</v>
      </c>
      <c r="L109" s="119">
        <v>0.0881425035956593</v>
      </c>
      <c r="M109" s="119">
        <v>0.26595851935515596</v>
      </c>
      <c r="N109" s="119">
        <v>-0.03846286935255767</v>
      </c>
      <c r="O109" s="119">
        <v>0.04553390376161214</v>
      </c>
      <c r="P109" s="119">
        <v>0.0025280877946539794</v>
      </c>
      <c r="Q109" s="119">
        <v>0.005428831732402479</v>
      </c>
      <c r="R109" s="119">
        <v>-0.000591145066736633</v>
      </c>
      <c r="S109" s="119">
        <v>0.0006121712720067138</v>
      </c>
      <c r="T109" s="119">
        <v>3.699680287298757E-05</v>
      </c>
      <c r="U109" s="119">
        <v>0.00011406492396175869</v>
      </c>
      <c r="V109" s="119">
        <v>-2.1821867069388893E-05</v>
      </c>
      <c r="W109" s="119">
        <v>3.8564819643706834E-05</v>
      </c>
      <c r="X109" s="119">
        <v>67.5</v>
      </c>
    </row>
    <row r="110" s="119" customFormat="1" ht="12.75" hidden="1">
      <c r="A110" s="119" t="s">
        <v>141</v>
      </c>
    </row>
    <row r="111" spans="1:24" s="119" customFormat="1" ht="12.75" hidden="1">
      <c r="A111" s="119">
        <v>2681</v>
      </c>
      <c r="B111" s="119">
        <v>84.1</v>
      </c>
      <c r="C111" s="119">
        <v>91.3</v>
      </c>
      <c r="D111" s="119">
        <v>8.893943473221595</v>
      </c>
      <c r="E111" s="119">
        <v>9.29141096883372</v>
      </c>
      <c r="F111" s="119">
        <v>7.894149091567919</v>
      </c>
      <c r="G111" s="119" t="s">
        <v>59</v>
      </c>
      <c r="H111" s="119">
        <v>4.490932351158698</v>
      </c>
      <c r="I111" s="119">
        <v>21.090932351158692</v>
      </c>
      <c r="J111" s="119" t="s">
        <v>73</v>
      </c>
      <c r="K111" s="119">
        <v>1.7310288661607973</v>
      </c>
      <c r="M111" s="119" t="s">
        <v>68</v>
      </c>
      <c r="N111" s="119">
        <v>0.8992137313149416</v>
      </c>
      <c r="X111" s="119">
        <v>67.5</v>
      </c>
    </row>
    <row r="112" spans="1:24" s="119" customFormat="1" ht="12.75" hidden="1">
      <c r="A112" s="119">
        <v>2435</v>
      </c>
      <c r="B112" s="119">
        <v>116.68000030517578</v>
      </c>
      <c r="C112" s="119">
        <v>110.87999725341797</v>
      </c>
      <c r="D112" s="119">
        <v>9.329912185668945</v>
      </c>
      <c r="E112" s="119">
        <v>9.749964714050293</v>
      </c>
      <c r="F112" s="119">
        <v>14.28580891726733</v>
      </c>
      <c r="G112" s="119" t="s">
        <v>56</v>
      </c>
      <c r="H112" s="119">
        <v>-12.745975529034766</v>
      </c>
      <c r="I112" s="119">
        <v>36.434024776141015</v>
      </c>
      <c r="J112" s="119" t="s">
        <v>62</v>
      </c>
      <c r="K112" s="119">
        <v>1.2779536328918037</v>
      </c>
      <c r="L112" s="119">
        <v>0.0010486316971938525</v>
      </c>
      <c r="M112" s="119">
        <v>0.3025383274726173</v>
      </c>
      <c r="N112" s="119">
        <v>0.06048292606876172</v>
      </c>
      <c r="O112" s="119">
        <v>0.05132525488866787</v>
      </c>
      <c r="P112" s="119">
        <v>3.0179598758014842E-05</v>
      </c>
      <c r="Q112" s="119">
        <v>0.006247426615309311</v>
      </c>
      <c r="R112" s="119">
        <v>0.0009309356579568424</v>
      </c>
      <c r="S112" s="119">
        <v>0.0006733987672622568</v>
      </c>
      <c r="T112" s="119">
        <v>4.5361293644550085E-07</v>
      </c>
      <c r="U112" s="119">
        <v>0.00013664166197756986</v>
      </c>
      <c r="V112" s="119">
        <v>3.4552779700187E-05</v>
      </c>
      <c r="W112" s="119">
        <v>4.199503154848304E-05</v>
      </c>
      <c r="X112" s="119">
        <v>67.5</v>
      </c>
    </row>
    <row r="113" spans="1:24" s="119" customFormat="1" ht="12.75" hidden="1">
      <c r="A113" s="119">
        <v>2433</v>
      </c>
      <c r="B113" s="119">
        <v>107.12000274658203</v>
      </c>
      <c r="C113" s="119">
        <v>118.91999816894531</v>
      </c>
      <c r="D113" s="119">
        <v>9.114471435546875</v>
      </c>
      <c r="E113" s="119">
        <v>9.28614616394043</v>
      </c>
      <c r="F113" s="119">
        <v>16.43729234749418</v>
      </c>
      <c r="G113" s="119" t="s">
        <v>57</v>
      </c>
      <c r="H113" s="119">
        <v>3.274746967658416</v>
      </c>
      <c r="I113" s="119">
        <v>42.894749714240454</v>
      </c>
      <c r="J113" s="119" t="s">
        <v>60</v>
      </c>
      <c r="K113" s="119">
        <v>0.05174517028436153</v>
      </c>
      <c r="L113" s="119">
        <v>5.91583806815902E-06</v>
      </c>
      <c r="M113" s="119">
        <v>-0.008813282969391352</v>
      </c>
      <c r="N113" s="119">
        <v>-0.0006256927574675385</v>
      </c>
      <c r="O113" s="119">
        <v>0.0026311581956369647</v>
      </c>
      <c r="P113" s="119">
        <v>5.95920842931701E-07</v>
      </c>
      <c r="Q113" s="119">
        <v>-1.8041121539412814E-05</v>
      </c>
      <c r="R113" s="119">
        <v>-5.030128036048235E-05</v>
      </c>
      <c r="S113" s="119">
        <v>7.986245059356413E-05</v>
      </c>
      <c r="T113" s="119">
        <v>4.1782097614275994E-08</v>
      </c>
      <c r="U113" s="119">
        <v>1.0435204042794038E-05</v>
      </c>
      <c r="V113" s="119">
        <v>-3.966861555389372E-06</v>
      </c>
      <c r="W113" s="119">
        <v>6.36521844150727E-06</v>
      </c>
      <c r="X113" s="119">
        <v>67.5</v>
      </c>
    </row>
    <row r="114" spans="1:24" s="119" customFormat="1" ht="12.75" hidden="1">
      <c r="A114" s="119">
        <v>2434</v>
      </c>
      <c r="B114" s="119">
        <v>77.55999755859375</v>
      </c>
      <c r="C114" s="119">
        <v>90.76000213623047</v>
      </c>
      <c r="D114" s="119">
        <v>9.404874801635742</v>
      </c>
      <c r="E114" s="119">
        <v>9.996986389160156</v>
      </c>
      <c r="F114" s="119">
        <v>12.082137181189323</v>
      </c>
      <c r="G114" s="119" t="s">
        <v>58</v>
      </c>
      <c r="H114" s="119">
        <v>20.457998774175806</v>
      </c>
      <c r="I114" s="119">
        <v>30.517996332769556</v>
      </c>
      <c r="J114" s="119" t="s">
        <v>61</v>
      </c>
      <c r="K114" s="119">
        <v>1.2769056054280603</v>
      </c>
      <c r="L114" s="119">
        <v>0.0010486150100106383</v>
      </c>
      <c r="M114" s="119">
        <v>0.3024099297860936</v>
      </c>
      <c r="N114" s="119">
        <v>-0.06047968960248183</v>
      </c>
      <c r="O114" s="119">
        <v>0.05125776815211776</v>
      </c>
      <c r="P114" s="119">
        <v>3.0173714712373923E-05</v>
      </c>
      <c r="Q114" s="119">
        <v>0.006247400565964116</v>
      </c>
      <c r="R114" s="119">
        <v>-0.00092957569914969</v>
      </c>
      <c r="S114" s="119">
        <v>0.0006686463106422689</v>
      </c>
      <c r="T114" s="119">
        <v>4.516845718304546E-07</v>
      </c>
      <c r="U114" s="119">
        <v>0.0001362426155965075</v>
      </c>
      <c r="V114" s="119">
        <v>-3.4324314915377824E-05</v>
      </c>
      <c r="W114" s="119">
        <v>4.1509838218788343E-05</v>
      </c>
      <c r="X114" s="119">
        <v>67.5</v>
      </c>
    </row>
    <row r="115" s="119" customFormat="1" ht="12.75" hidden="1">
      <c r="A115" s="119" t="s">
        <v>147</v>
      </c>
    </row>
    <row r="116" spans="1:24" s="119" customFormat="1" ht="12.75" hidden="1">
      <c r="A116" s="119">
        <v>2681</v>
      </c>
      <c r="B116" s="119">
        <v>99.76</v>
      </c>
      <c r="C116" s="119">
        <v>106.56</v>
      </c>
      <c r="D116" s="119">
        <v>8.909152927392043</v>
      </c>
      <c r="E116" s="119">
        <v>9.202423816767626</v>
      </c>
      <c r="F116" s="119">
        <v>14.099723221673521</v>
      </c>
      <c r="G116" s="119" t="s">
        <v>59</v>
      </c>
      <c r="H116" s="119">
        <v>5.370943992508117</v>
      </c>
      <c r="I116" s="119">
        <v>37.63094399250812</v>
      </c>
      <c r="J116" s="119" t="s">
        <v>73</v>
      </c>
      <c r="K116" s="119">
        <v>0.8648513283999101</v>
      </c>
      <c r="M116" s="119" t="s">
        <v>68</v>
      </c>
      <c r="N116" s="119">
        <v>0.4616208983653435</v>
      </c>
      <c r="X116" s="119">
        <v>67.5</v>
      </c>
    </row>
    <row r="117" spans="1:24" s="119" customFormat="1" ht="12.75" hidden="1">
      <c r="A117" s="119">
        <v>2435</v>
      </c>
      <c r="B117" s="119">
        <v>129.0800018310547</v>
      </c>
      <c r="C117" s="119">
        <v>121.58000183105469</v>
      </c>
      <c r="D117" s="119">
        <v>9.14574146270752</v>
      </c>
      <c r="E117" s="119">
        <v>9.588587760925293</v>
      </c>
      <c r="F117" s="119">
        <v>19.39982594839098</v>
      </c>
      <c r="G117" s="119" t="s">
        <v>56</v>
      </c>
      <c r="H117" s="119">
        <v>-11.080738293135454</v>
      </c>
      <c r="I117" s="119">
        <v>50.49926353791924</v>
      </c>
      <c r="J117" s="119" t="s">
        <v>62</v>
      </c>
      <c r="K117" s="119">
        <v>0.887861903405401</v>
      </c>
      <c r="L117" s="119">
        <v>0.17133668947548109</v>
      </c>
      <c r="M117" s="119">
        <v>0.2101893767741752</v>
      </c>
      <c r="N117" s="119">
        <v>0.04125016692224725</v>
      </c>
      <c r="O117" s="119">
        <v>0.03565840021309732</v>
      </c>
      <c r="P117" s="119">
        <v>0.004915179327923038</v>
      </c>
      <c r="Q117" s="119">
        <v>0.004340415983028485</v>
      </c>
      <c r="R117" s="119">
        <v>0.0006349012103051216</v>
      </c>
      <c r="S117" s="119">
        <v>0.00046785344854049685</v>
      </c>
      <c r="T117" s="119">
        <v>7.233153284705701E-05</v>
      </c>
      <c r="U117" s="119">
        <v>9.492992911202642E-05</v>
      </c>
      <c r="V117" s="119">
        <v>2.35637164726171E-05</v>
      </c>
      <c r="W117" s="119">
        <v>2.917748954437789E-05</v>
      </c>
      <c r="X117" s="119">
        <v>67.5</v>
      </c>
    </row>
    <row r="118" spans="1:24" s="119" customFormat="1" ht="12.75" hidden="1">
      <c r="A118" s="119">
        <v>2433</v>
      </c>
      <c r="B118" s="119">
        <v>114.76000213623047</v>
      </c>
      <c r="C118" s="119">
        <v>110.26000213623047</v>
      </c>
      <c r="D118" s="119">
        <v>9.25931453704834</v>
      </c>
      <c r="E118" s="119">
        <v>9.431758880615234</v>
      </c>
      <c r="F118" s="119">
        <v>20.06066863437294</v>
      </c>
      <c r="G118" s="119" t="s">
        <v>57</v>
      </c>
      <c r="H118" s="119">
        <v>4.287946946852458</v>
      </c>
      <c r="I118" s="119">
        <v>51.547949083082926</v>
      </c>
      <c r="J118" s="119" t="s">
        <v>60</v>
      </c>
      <c r="K118" s="119">
        <v>0.04510432136874515</v>
      </c>
      <c r="L118" s="119">
        <v>0.0009323745222520221</v>
      </c>
      <c r="M118" s="119">
        <v>-0.008291146458827857</v>
      </c>
      <c r="N118" s="119">
        <v>-0.00042678883876792593</v>
      </c>
      <c r="O118" s="119">
        <v>0.0021954091660880714</v>
      </c>
      <c r="P118" s="119">
        <v>0.00010662083214140361</v>
      </c>
      <c r="Q118" s="119">
        <v>-5.732826267445507E-05</v>
      </c>
      <c r="R118" s="119">
        <v>-3.4305719701846775E-05</v>
      </c>
      <c r="S118" s="119">
        <v>6.027965764518438E-05</v>
      </c>
      <c r="T118" s="119">
        <v>7.59233633168917E-06</v>
      </c>
      <c r="U118" s="119">
        <v>6.26891018982575E-06</v>
      </c>
      <c r="V118" s="119">
        <v>-2.705032290072873E-06</v>
      </c>
      <c r="W118" s="119">
        <v>4.7211440050931125E-06</v>
      </c>
      <c r="X118" s="119">
        <v>67.5</v>
      </c>
    </row>
    <row r="119" spans="1:24" s="119" customFormat="1" ht="12.75" hidden="1">
      <c r="A119" s="119">
        <v>2434</v>
      </c>
      <c r="B119" s="119">
        <v>87.37999725341797</v>
      </c>
      <c r="C119" s="119">
        <v>107.58000183105469</v>
      </c>
      <c r="D119" s="119">
        <v>9.104513168334961</v>
      </c>
      <c r="E119" s="119">
        <v>9.662322044372559</v>
      </c>
      <c r="F119" s="119">
        <v>12.204744358443289</v>
      </c>
      <c r="G119" s="119" t="s">
        <v>58</v>
      </c>
      <c r="H119" s="119">
        <v>11.977871705080588</v>
      </c>
      <c r="I119" s="119">
        <v>31.857868958498553</v>
      </c>
      <c r="J119" s="119" t="s">
        <v>61</v>
      </c>
      <c r="K119" s="119">
        <v>0.8867154897217747</v>
      </c>
      <c r="L119" s="119">
        <v>0.17133415257375773</v>
      </c>
      <c r="M119" s="119">
        <v>0.21002578650992942</v>
      </c>
      <c r="N119" s="119">
        <v>-0.04124795900890569</v>
      </c>
      <c r="O119" s="119">
        <v>0.035590752792697085</v>
      </c>
      <c r="P119" s="119">
        <v>0.004914022774041187</v>
      </c>
      <c r="Q119" s="119">
        <v>0.00434003737034923</v>
      </c>
      <c r="R119" s="119">
        <v>-0.0006339737095831708</v>
      </c>
      <c r="S119" s="119">
        <v>0.00046395389015010393</v>
      </c>
      <c r="T119" s="119">
        <v>7.193196141515537E-05</v>
      </c>
      <c r="U119" s="119">
        <v>9.472271219853378E-05</v>
      </c>
      <c r="V119" s="119">
        <v>-2.340793742113024E-05</v>
      </c>
      <c r="W119" s="119">
        <v>2.8792997332605968E-05</v>
      </c>
      <c r="X119" s="119">
        <v>67.5</v>
      </c>
    </row>
    <row r="120" spans="1:14" s="119" customFormat="1" ht="12.75">
      <c r="A120" s="119" t="s">
        <v>153</v>
      </c>
      <c r="E120" s="120" t="s">
        <v>106</v>
      </c>
      <c r="F120" s="120">
        <f>MIN(F91:F119)</f>
        <v>4.77747923743573</v>
      </c>
      <c r="G120" s="120"/>
      <c r="H120" s="120"/>
      <c r="I120" s="121"/>
      <c r="J120" s="121" t="s">
        <v>158</v>
      </c>
      <c r="K120" s="120">
        <f>AVERAGE(K118,K113,K108,K103,K98,K93)</f>
        <v>-0.29638567720700815</v>
      </c>
      <c r="L120" s="120">
        <f>AVERAGE(L118,L113,L108,L103,L98,L93)</f>
        <v>0.0008138767465396115</v>
      </c>
      <c r="M120" s="121" t="s">
        <v>108</v>
      </c>
      <c r="N120" s="120" t="e">
        <f>Mittelwert(K116,K111,K106,K101,K96,K91)</f>
        <v>#NAME?</v>
      </c>
    </row>
    <row r="121" spans="5:14" s="119" customFormat="1" ht="12.75">
      <c r="E121" s="120" t="s">
        <v>107</v>
      </c>
      <c r="F121" s="120">
        <f>MAX(F91:F119)</f>
        <v>20.06066863437294</v>
      </c>
      <c r="G121" s="120"/>
      <c r="H121" s="120"/>
      <c r="I121" s="121"/>
      <c r="J121" s="121" t="s">
        <v>159</v>
      </c>
      <c r="K121" s="120">
        <f>AVERAGE(K119,K114,K109,K104,K99,K94)</f>
        <v>1.070299432887757</v>
      </c>
      <c r="L121" s="120">
        <f>AVERAGE(L119,L114,L109,L104,L99,L94)</f>
        <v>0.14954087488271564</v>
      </c>
      <c r="M121" s="120"/>
      <c r="N121" s="120"/>
    </row>
    <row r="122" spans="5:14" s="119" customFormat="1" ht="12.75">
      <c r="E122" s="120"/>
      <c r="F122" s="120"/>
      <c r="G122" s="120"/>
      <c r="H122" s="120"/>
      <c r="I122" s="120"/>
      <c r="J122" s="121" t="s">
        <v>112</v>
      </c>
      <c r="K122" s="120">
        <f>ABS(K120/$G$33)</f>
        <v>0.1852410482543801</v>
      </c>
      <c r="L122" s="120">
        <f>ABS(L120/$H$33)</f>
        <v>0.00226076874038781</v>
      </c>
      <c r="M122" s="121" t="s">
        <v>111</v>
      </c>
      <c r="N122" s="120">
        <f>K122+L122+L123+K123</f>
        <v>0.8890895415736</v>
      </c>
    </row>
    <row r="123" spans="5:14" s="119" customFormat="1" ht="12.75">
      <c r="E123" s="120"/>
      <c r="F123" s="120"/>
      <c r="G123" s="120"/>
      <c r="H123" s="120"/>
      <c r="I123" s="120"/>
      <c r="J123" s="120"/>
      <c r="K123" s="120">
        <f>ABS(K121/$G$34)</f>
        <v>0.6081246777771347</v>
      </c>
      <c r="L123" s="120">
        <f>ABS(L121/$H$34)</f>
        <v>0.09346304680169727</v>
      </c>
      <c r="M123" s="120"/>
      <c r="N123" s="120"/>
    </row>
    <row r="124" s="101" customFormat="1" ht="12.75"/>
    <row r="125" s="119" customFormat="1" ht="12.75" hidden="1">
      <c r="A125" s="119" t="s">
        <v>118</v>
      </c>
    </row>
    <row r="126" spans="1:24" s="119" customFormat="1" ht="12.75" hidden="1">
      <c r="A126" s="119">
        <v>2681</v>
      </c>
      <c r="B126" s="119">
        <v>87.3</v>
      </c>
      <c r="C126" s="119">
        <v>98.6</v>
      </c>
      <c r="D126" s="119">
        <v>9.489697611937101</v>
      </c>
      <c r="E126" s="119">
        <v>9.689438482433195</v>
      </c>
      <c r="F126" s="119">
        <v>11.769345899032661</v>
      </c>
      <c r="G126" s="119" t="s">
        <v>59</v>
      </c>
      <c r="H126" s="119">
        <v>9.67428332620878</v>
      </c>
      <c r="I126" s="119">
        <v>29.474283326208774</v>
      </c>
      <c r="J126" s="119" t="s">
        <v>73</v>
      </c>
      <c r="K126" s="119">
        <v>0.8800955225431927</v>
      </c>
      <c r="M126" s="119" t="s">
        <v>68</v>
      </c>
      <c r="N126" s="119">
        <v>0.5240274491893551</v>
      </c>
      <c r="X126" s="119">
        <v>67.5</v>
      </c>
    </row>
    <row r="127" spans="1:24" s="119" customFormat="1" ht="12.75" hidden="1">
      <c r="A127" s="119">
        <v>2434</v>
      </c>
      <c r="B127" s="119">
        <v>91.95999908447266</v>
      </c>
      <c r="C127" s="119">
        <v>110.76000213623047</v>
      </c>
      <c r="D127" s="119">
        <v>9.412781715393066</v>
      </c>
      <c r="E127" s="119">
        <v>10.00118637084961</v>
      </c>
      <c r="F127" s="119">
        <v>11.158524029128388</v>
      </c>
      <c r="G127" s="119" t="s">
        <v>56</v>
      </c>
      <c r="H127" s="119">
        <v>3.718458447103991</v>
      </c>
      <c r="I127" s="119">
        <v>28.178457531576647</v>
      </c>
      <c r="J127" s="119" t="s">
        <v>62</v>
      </c>
      <c r="K127" s="119">
        <v>0.8344322312464233</v>
      </c>
      <c r="L127" s="119">
        <v>0.36604343877488066</v>
      </c>
      <c r="M127" s="119">
        <v>0.19754076670061185</v>
      </c>
      <c r="N127" s="119">
        <v>0.09775349349801893</v>
      </c>
      <c r="O127" s="119">
        <v>0.03351235844228249</v>
      </c>
      <c r="P127" s="119">
        <v>0.010500666271209214</v>
      </c>
      <c r="Q127" s="119">
        <v>0.004079173674800838</v>
      </c>
      <c r="R127" s="119">
        <v>0.0015046915261954742</v>
      </c>
      <c r="S127" s="119">
        <v>0.0004396768511111242</v>
      </c>
      <c r="T127" s="119">
        <v>0.00015449746787926817</v>
      </c>
      <c r="U127" s="119">
        <v>8.92134537046384E-05</v>
      </c>
      <c r="V127" s="119">
        <v>5.5852739339652685E-05</v>
      </c>
      <c r="W127" s="119">
        <v>2.7417227899821145E-05</v>
      </c>
      <c r="X127" s="119">
        <v>67.5</v>
      </c>
    </row>
    <row r="128" spans="1:24" s="119" customFormat="1" ht="12.75" hidden="1">
      <c r="A128" s="119">
        <v>2435</v>
      </c>
      <c r="B128" s="119">
        <v>128.66000366210938</v>
      </c>
      <c r="C128" s="119">
        <v>121.36000061035156</v>
      </c>
      <c r="D128" s="119">
        <v>9.120542526245117</v>
      </c>
      <c r="E128" s="119">
        <v>9.55008602142334</v>
      </c>
      <c r="F128" s="119">
        <v>20.930811154904738</v>
      </c>
      <c r="G128" s="119" t="s">
        <v>57</v>
      </c>
      <c r="H128" s="119">
        <v>-6.525895731380828</v>
      </c>
      <c r="I128" s="119">
        <v>54.63410793072855</v>
      </c>
      <c r="J128" s="119" t="s">
        <v>60</v>
      </c>
      <c r="K128" s="119">
        <v>0.6252477757621502</v>
      </c>
      <c r="L128" s="119">
        <v>-0.0019906681814804827</v>
      </c>
      <c r="M128" s="119">
        <v>-0.1465223272312662</v>
      </c>
      <c r="N128" s="119">
        <v>-0.0010106437694776085</v>
      </c>
      <c r="O128" s="119">
        <v>0.025348994267578466</v>
      </c>
      <c r="P128" s="119">
        <v>-0.0002279584109821876</v>
      </c>
      <c r="Q128" s="119">
        <v>-0.002952822452658184</v>
      </c>
      <c r="R128" s="119">
        <v>-8.124798577984673E-05</v>
      </c>
      <c r="S128" s="119">
        <v>0.00035123975862949184</v>
      </c>
      <c r="T128" s="119">
        <v>-1.6244639979869144E-05</v>
      </c>
      <c r="U128" s="119">
        <v>-5.949623622246882E-05</v>
      </c>
      <c r="V128" s="119">
        <v>-6.405018381965056E-06</v>
      </c>
      <c r="W128" s="119">
        <v>2.243619994269238E-05</v>
      </c>
      <c r="X128" s="119">
        <v>67.5</v>
      </c>
    </row>
    <row r="129" spans="1:24" s="119" customFormat="1" ht="12.75" hidden="1">
      <c r="A129" s="119">
        <v>2433</v>
      </c>
      <c r="B129" s="119">
        <v>85.66000366210938</v>
      </c>
      <c r="C129" s="119">
        <v>106.76000213623047</v>
      </c>
      <c r="D129" s="119">
        <v>9.37901782989502</v>
      </c>
      <c r="E129" s="119">
        <v>9.461695671081543</v>
      </c>
      <c r="F129" s="119">
        <v>14.330167052016705</v>
      </c>
      <c r="G129" s="119" t="s">
        <v>58</v>
      </c>
      <c r="H129" s="119">
        <v>18.148405576048305</v>
      </c>
      <c r="I129" s="119">
        <v>36.30840923815768</v>
      </c>
      <c r="J129" s="119" t="s">
        <v>61</v>
      </c>
      <c r="K129" s="119">
        <v>0.5525779288456683</v>
      </c>
      <c r="L129" s="119">
        <v>-0.3660380257709997</v>
      </c>
      <c r="M129" s="119">
        <v>0.13248985671136984</v>
      </c>
      <c r="N129" s="119">
        <v>-0.09774826898845035</v>
      </c>
      <c r="O129" s="119">
        <v>0.02192046208423299</v>
      </c>
      <c r="P129" s="119">
        <v>-0.010498191611042984</v>
      </c>
      <c r="Q129" s="119">
        <v>0.0028143378319359386</v>
      </c>
      <c r="R129" s="119">
        <v>-0.0015024963739760516</v>
      </c>
      <c r="S129" s="119">
        <v>0.000264473751742758</v>
      </c>
      <c r="T129" s="119">
        <v>-0.0001536410728061671</v>
      </c>
      <c r="U129" s="119">
        <v>6.647735100972245E-05</v>
      </c>
      <c r="V129" s="119">
        <v>-5.548427012469279E-05</v>
      </c>
      <c r="W129" s="119">
        <v>1.575821429738349E-05</v>
      </c>
      <c r="X129" s="119">
        <v>67.5</v>
      </c>
    </row>
    <row r="130" s="119" customFormat="1" ht="12.75" hidden="1">
      <c r="A130" s="119" t="s">
        <v>124</v>
      </c>
    </row>
    <row r="131" spans="1:24" s="119" customFormat="1" ht="12.75" hidden="1">
      <c r="A131" s="119">
        <v>2681</v>
      </c>
      <c r="B131" s="119">
        <v>92.2</v>
      </c>
      <c r="C131" s="119">
        <v>97.7</v>
      </c>
      <c r="D131" s="119">
        <v>9.322487471020686</v>
      </c>
      <c r="E131" s="119">
        <v>9.683728127183327</v>
      </c>
      <c r="F131" s="119">
        <v>12.715469578788822</v>
      </c>
      <c r="G131" s="119" t="s">
        <v>59</v>
      </c>
      <c r="H131" s="119">
        <v>7.721524396925133</v>
      </c>
      <c r="I131" s="119">
        <v>32.421524396925136</v>
      </c>
      <c r="J131" s="119" t="s">
        <v>73</v>
      </c>
      <c r="K131" s="119">
        <v>1.0484254929162187</v>
      </c>
      <c r="M131" s="119" t="s">
        <v>68</v>
      </c>
      <c r="N131" s="119">
        <v>0.7184538732121233</v>
      </c>
      <c r="X131" s="119">
        <v>67.5</v>
      </c>
    </row>
    <row r="132" spans="1:24" s="119" customFormat="1" ht="12.75" hidden="1">
      <c r="A132" s="119">
        <v>2434</v>
      </c>
      <c r="B132" s="119">
        <v>71.9800033569336</v>
      </c>
      <c r="C132" s="119">
        <v>91.27999877929688</v>
      </c>
      <c r="D132" s="119">
        <v>9.543777465820312</v>
      </c>
      <c r="E132" s="119">
        <v>10.27448844909668</v>
      </c>
      <c r="F132" s="119">
        <v>7.014915494163461</v>
      </c>
      <c r="G132" s="119" t="s">
        <v>56</v>
      </c>
      <c r="H132" s="119">
        <v>12.976826845603071</v>
      </c>
      <c r="I132" s="119">
        <v>17.45683020253667</v>
      </c>
      <c r="J132" s="119" t="s">
        <v>62</v>
      </c>
      <c r="K132" s="119">
        <v>0.783141777232853</v>
      </c>
      <c r="L132" s="119">
        <v>0.6259863384280573</v>
      </c>
      <c r="M132" s="119">
        <v>0.18539807037400668</v>
      </c>
      <c r="N132" s="119">
        <v>0.08691764856378426</v>
      </c>
      <c r="O132" s="119">
        <v>0.031452449399549484</v>
      </c>
      <c r="P132" s="119">
        <v>0.017957666141628394</v>
      </c>
      <c r="Q132" s="119">
        <v>0.003828443962054231</v>
      </c>
      <c r="R132" s="119">
        <v>0.0013379390403555238</v>
      </c>
      <c r="S132" s="119">
        <v>0.00041264645958084156</v>
      </c>
      <c r="T132" s="119">
        <v>0.0002642236632182513</v>
      </c>
      <c r="U132" s="119">
        <v>8.372312097919064E-05</v>
      </c>
      <c r="V132" s="119">
        <v>4.966680089309744E-05</v>
      </c>
      <c r="W132" s="119">
        <v>2.572604554129245E-05</v>
      </c>
      <c r="X132" s="119">
        <v>67.5</v>
      </c>
    </row>
    <row r="133" spans="1:24" s="119" customFormat="1" ht="12.75" hidden="1">
      <c r="A133" s="119">
        <v>2435</v>
      </c>
      <c r="B133" s="119">
        <v>121.0999984741211</v>
      </c>
      <c r="C133" s="119">
        <v>117</v>
      </c>
      <c r="D133" s="119">
        <v>9.131021499633789</v>
      </c>
      <c r="E133" s="119">
        <v>9.613075256347656</v>
      </c>
      <c r="F133" s="119">
        <v>15.728192501056505</v>
      </c>
      <c r="G133" s="119" t="s">
        <v>57</v>
      </c>
      <c r="H133" s="119">
        <v>-12.60602795911278</v>
      </c>
      <c r="I133" s="119">
        <v>40.993970515008314</v>
      </c>
      <c r="J133" s="119" t="s">
        <v>60</v>
      </c>
      <c r="K133" s="119">
        <v>0.7820104953486127</v>
      </c>
      <c r="L133" s="119">
        <v>-0.003404916260882998</v>
      </c>
      <c r="M133" s="119">
        <v>-0.1850050280041792</v>
      </c>
      <c r="N133" s="119">
        <v>-0.0008983410644692135</v>
      </c>
      <c r="O133" s="119">
        <v>0.03142342145420551</v>
      </c>
      <c r="P133" s="119">
        <v>-0.000389778792546609</v>
      </c>
      <c r="Q133" s="119">
        <v>-0.003812477383389219</v>
      </c>
      <c r="R133" s="119">
        <v>-7.222417991035367E-05</v>
      </c>
      <c r="S133" s="119">
        <v>0.00041252094318974304</v>
      </c>
      <c r="T133" s="119">
        <v>-2.7770845361595734E-05</v>
      </c>
      <c r="U133" s="119">
        <v>-8.250596370003648E-05</v>
      </c>
      <c r="V133" s="119">
        <v>-5.692672340855715E-06</v>
      </c>
      <c r="W133" s="119">
        <v>2.5683002957184236E-05</v>
      </c>
      <c r="X133" s="119">
        <v>67.5</v>
      </c>
    </row>
    <row r="134" spans="1:24" s="119" customFormat="1" ht="12.75" hidden="1">
      <c r="A134" s="119">
        <v>2433</v>
      </c>
      <c r="B134" s="119">
        <v>89.80000305175781</v>
      </c>
      <c r="C134" s="119">
        <v>108</v>
      </c>
      <c r="D134" s="119">
        <v>9.312321662902832</v>
      </c>
      <c r="E134" s="119">
        <v>9.227096557617188</v>
      </c>
      <c r="F134" s="119">
        <v>14.281252776150561</v>
      </c>
      <c r="G134" s="119" t="s">
        <v>58</v>
      </c>
      <c r="H134" s="119">
        <v>14.149979247368016</v>
      </c>
      <c r="I134" s="119">
        <v>36.44998229912583</v>
      </c>
      <c r="J134" s="119" t="s">
        <v>61</v>
      </c>
      <c r="K134" s="119">
        <v>0.0420788356783926</v>
      </c>
      <c r="L134" s="119">
        <v>-0.625977078209596</v>
      </c>
      <c r="M134" s="119">
        <v>0.012065824115161362</v>
      </c>
      <c r="N134" s="119">
        <v>-0.08691300601860112</v>
      </c>
      <c r="O134" s="119">
        <v>0.0013509838424636273</v>
      </c>
      <c r="P134" s="119">
        <v>-0.017953435485919336</v>
      </c>
      <c r="Q134" s="119">
        <v>0.0003492840845718429</v>
      </c>
      <c r="R134" s="119">
        <v>-0.0013359882273222834</v>
      </c>
      <c r="S134" s="119">
        <v>-1.017703465887426E-05</v>
      </c>
      <c r="T134" s="119">
        <v>-0.0002627602031365751</v>
      </c>
      <c r="U134" s="119">
        <v>1.4224167477376451E-05</v>
      </c>
      <c r="V134" s="119">
        <v>-4.933948309999043E-05</v>
      </c>
      <c r="W134" s="119">
        <v>-1.4875410226003879E-06</v>
      </c>
      <c r="X134" s="119">
        <v>67.5</v>
      </c>
    </row>
    <row r="135" s="119" customFormat="1" ht="12.75" hidden="1">
      <c r="A135" s="119" t="s">
        <v>130</v>
      </c>
    </row>
    <row r="136" spans="1:24" s="119" customFormat="1" ht="12.75" hidden="1">
      <c r="A136" s="119">
        <v>2681</v>
      </c>
      <c r="B136" s="119">
        <v>96.46</v>
      </c>
      <c r="C136" s="119">
        <v>101.56</v>
      </c>
      <c r="D136" s="119">
        <v>9.141242077465035</v>
      </c>
      <c r="E136" s="119">
        <v>9.462298649136041</v>
      </c>
      <c r="F136" s="119">
        <v>12.204242943277782</v>
      </c>
      <c r="G136" s="119" t="s">
        <v>59</v>
      </c>
      <c r="H136" s="119">
        <v>2.7806850432847767</v>
      </c>
      <c r="I136" s="119">
        <v>31.74068504328477</v>
      </c>
      <c r="J136" s="119" t="s">
        <v>73</v>
      </c>
      <c r="K136" s="119">
        <v>2.215401687854344</v>
      </c>
      <c r="M136" s="119" t="s">
        <v>68</v>
      </c>
      <c r="N136" s="119">
        <v>1.554063856094947</v>
      </c>
      <c r="X136" s="119">
        <v>67.5</v>
      </c>
    </row>
    <row r="137" spans="1:24" s="119" customFormat="1" ht="12.75" hidden="1">
      <c r="A137" s="119">
        <v>2434</v>
      </c>
      <c r="B137" s="119">
        <v>57.7599983215332</v>
      </c>
      <c r="C137" s="119">
        <v>75.55999755859375</v>
      </c>
      <c r="D137" s="119">
        <v>9.525174140930176</v>
      </c>
      <c r="E137" s="119">
        <v>10.2935209274292</v>
      </c>
      <c r="F137" s="119">
        <v>4.85915735448377</v>
      </c>
      <c r="G137" s="119" t="s">
        <v>56</v>
      </c>
      <c r="H137" s="119">
        <v>21.848524950970734</v>
      </c>
      <c r="I137" s="119">
        <v>12.10852327250394</v>
      </c>
      <c r="J137" s="119" t="s">
        <v>62</v>
      </c>
      <c r="K137" s="119">
        <v>1.0908896739499432</v>
      </c>
      <c r="L137" s="119">
        <v>0.9767852366957531</v>
      </c>
      <c r="M137" s="119">
        <v>0.25825295059483305</v>
      </c>
      <c r="N137" s="119">
        <v>0.042700441082174044</v>
      </c>
      <c r="O137" s="119">
        <v>0.04381242564574238</v>
      </c>
      <c r="P137" s="119">
        <v>0.028021021098984928</v>
      </c>
      <c r="Q137" s="119">
        <v>0.005332922278345586</v>
      </c>
      <c r="R137" s="119">
        <v>0.0006573669022109142</v>
      </c>
      <c r="S137" s="119">
        <v>0.0005748152463218643</v>
      </c>
      <c r="T137" s="119">
        <v>0.0004122978786938172</v>
      </c>
      <c r="U137" s="119">
        <v>0.00011661629283024135</v>
      </c>
      <c r="V137" s="119">
        <v>2.4413454651460785E-05</v>
      </c>
      <c r="W137" s="119">
        <v>3.5836485874591375E-05</v>
      </c>
      <c r="X137" s="119">
        <v>67.5</v>
      </c>
    </row>
    <row r="138" spans="1:24" s="119" customFormat="1" ht="12.75" hidden="1">
      <c r="A138" s="119">
        <v>2435</v>
      </c>
      <c r="B138" s="119">
        <v>124.05999755859375</v>
      </c>
      <c r="C138" s="119">
        <v>120.86000061035156</v>
      </c>
      <c r="D138" s="119">
        <v>9.136027336120605</v>
      </c>
      <c r="E138" s="119">
        <v>9.854073524475098</v>
      </c>
      <c r="F138" s="119">
        <v>13.15307576199424</v>
      </c>
      <c r="G138" s="119" t="s">
        <v>57</v>
      </c>
      <c r="H138" s="119">
        <v>-22.292335376624152</v>
      </c>
      <c r="I138" s="119">
        <v>34.267662181969605</v>
      </c>
      <c r="J138" s="119" t="s">
        <v>60</v>
      </c>
      <c r="K138" s="119">
        <v>0.9623704430990856</v>
      </c>
      <c r="L138" s="119">
        <v>-0.005313841468168974</v>
      </c>
      <c r="M138" s="119">
        <v>-0.2291956267176582</v>
      </c>
      <c r="N138" s="119">
        <v>-0.0004407733069098746</v>
      </c>
      <c r="O138" s="119">
        <v>0.03842591475984451</v>
      </c>
      <c r="P138" s="119">
        <v>-0.000608174262576123</v>
      </c>
      <c r="Q138" s="119">
        <v>-0.004795739275787657</v>
      </c>
      <c r="R138" s="119">
        <v>-3.544698025612939E-05</v>
      </c>
      <c r="S138" s="119">
        <v>0.00048432195399233414</v>
      </c>
      <c r="T138" s="119">
        <v>-4.332434236028359E-05</v>
      </c>
      <c r="U138" s="119">
        <v>-0.00010858114525328311</v>
      </c>
      <c r="V138" s="119">
        <v>-2.7904956713793715E-06</v>
      </c>
      <c r="W138" s="119">
        <v>2.953235189640212E-05</v>
      </c>
      <c r="X138" s="119">
        <v>67.5</v>
      </c>
    </row>
    <row r="139" spans="1:24" s="119" customFormat="1" ht="12.75" hidden="1">
      <c r="A139" s="119">
        <v>2433</v>
      </c>
      <c r="B139" s="119">
        <v>106.87999725341797</v>
      </c>
      <c r="C139" s="119">
        <v>101.27999877929688</v>
      </c>
      <c r="D139" s="119">
        <v>9.191271781921387</v>
      </c>
      <c r="E139" s="119">
        <v>9.361759185791016</v>
      </c>
      <c r="F139" s="119">
        <v>18.53725820632219</v>
      </c>
      <c r="G139" s="119" t="s">
        <v>58</v>
      </c>
      <c r="H139" s="119">
        <v>8.59012835887301</v>
      </c>
      <c r="I139" s="119">
        <v>47.97012561229098</v>
      </c>
      <c r="J139" s="119" t="s">
        <v>61</v>
      </c>
      <c r="K139" s="119">
        <v>-0.5136958350813086</v>
      </c>
      <c r="L139" s="119">
        <v>-0.9767707825870047</v>
      </c>
      <c r="M139" s="119">
        <v>-0.11901239928863366</v>
      </c>
      <c r="N139" s="119">
        <v>-0.04269816609064296</v>
      </c>
      <c r="O139" s="119">
        <v>-0.02104703579682584</v>
      </c>
      <c r="P139" s="119">
        <v>-0.028014420349100542</v>
      </c>
      <c r="Q139" s="119">
        <v>-0.0023325832944489575</v>
      </c>
      <c r="R139" s="119">
        <v>-0.000656410508533414</v>
      </c>
      <c r="S139" s="119">
        <v>-0.0003095881333079692</v>
      </c>
      <c r="T139" s="119">
        <v>-0.0004100152950006506</v>
      </c>
      <c r="U139" s="119">
        <v>-4.2538155213338E-05</v>
      </c>
      <c r="V139" s="119">
        <v>-2.425345134051946E-05</v>
      </c>
      <c r="W139" s="119">
        <v>-2.0300096337378818E-05</v>
      </c>
      <c r="X139" s="119">
        <v>67.5</v>
      </c>
    </row>
    <row r="140" s="119" customFormat="1" ht="12.75" hidden="1">
      <c r="A140" s="119" t="s">
        <v>136</v>
      </c>
    </row>
    <row r="141" spans="1:24" s="119" customFormat="1" ht="12.75" hidden="1">
      <c r="A141" s="119">
        <v>2681</v>
      </c>
      <c r="B141" s="119">
        <v>98.14</v>
      </c>
      <c r="C141" s="119">
        <v>101.64</v>
      </c>
      <c r="D141" s="119">
        <v>9.198571434296012</v>
      </c>
      <c r="E141" s="119">
        <v>9.542513526362994</v>
      </c>
      <c r="F141" s="119">
        <v>12.541969484237578</v>
      </c>
      <c r="G141" s="119" t="s">
        <v>59</v>
      </c>
      <c r="H141" s="119">
        <v>1.7780362638866904</v>
      </c>
      <c r="I141" s="119">
        <v>32.4180362638867</v>
      </c>
      <c r="J141" s="119" t="s">
        <v>73</v>
      </c>
      <c r="K141" s="119">
        <v>1.3298528382906256</v>
      </c>
      <c r="M141" s="119" t="s">
        <v>68</v>
      </c>
      <c r="N141" s="119">
        <v>0.9751506361146861</v>
      </c>
      <c r="X141" s="119">
        <v>67.5</v>
      </c>
    </row>
    <row r="142" spans="1:24" s="119" customFormat="1" ht="12.75" hidden="1">
      <c r="A142" s="119">
        <v>2434</v>
      </c>
      <c r="B142" s="119">
        <v>68.72000122070312</v>
      </c>
      <c r="C142" s="119">
        <v>90.22000122070312</v>
      </c>
      <c r="D142" s="119">
        <v>9.650324821472168</v>
      </c>
      <c r="E142" s="119">
        <v>10.246496200561523</v>
      </c>
      <c r="F142" s="119">
        <v>7.139561421307452</v>
      </c>
      <c r="G142" s="119" t="s">
        <v>56</v>
      </c>
      <c r="H142" s="119">
        <v>16.34844016751552</v>
      </c>
      <c r="I142" s="119">
        <v>17.56844138821865</v>
      </c>
      <c r="J142" s="119" t="s">
        <v>62</v>
      </c>
      <c r="K142" s="119">
        <v>0.788318901542425</v>
      </c>
      <c r="L142" s="119">
        <v>0.818789076026236</v>
      </c>
      <c r="M142" s="119">
        <v>0.18662359673447879</v>
      </c>
      <c r="N142" s="119">
        <v>0.03990737425254293</v>
      </c>
      <c r="O142" s="119">
        <v>0.031660530701506734</v>
      </c>
      <c r="P142" s="119">
        <v>0.023488569584157667</v>
      </c>
      <c r="Q142" s="119">
        <v>0.0038537717403349134</v>
      </c>
      <c r="R142" s="119">
        <v>0.0006143499378443642</v>
      </c>
      <c r="S142" s="119">
        <v>0.0004153776804590342</v>
      </c>
      <c r="T142" s="119">
        <v>0.00034560829935807594</v>
      </c>
      <c r="U142" s="119">
        <v>8.426861243597864E-05</v>
      </c>
      <c r="V142" s="119">
        <v>2.2814035712266463E-05</v>
      </c>
      <c r="W142" s="119">
        <v>2.5894987047886167E-05</v>
      </c>
      <c r="X142" s="119">
        <v>67.5</v>
      </c>
    </row>
    <row r="143" spans="1:24" s="119" customFormat="1" ht="12.75" hidden="1">
      <c r="A143" s="119">
        <v>2435</v>
      </c>
      <c r="B143" s="119">
        <v>130.0800018310547</v>
      </c>
      <c r="C143" s="119">
        <v>110.58000183105469</v>
      </c>
      <c r="D143" s="119">
        <v>9.203502655029297</v>
      </c>
      <c r="E143" s="119">
        <v>9.970619201660156</v>
      </c>
      <c r="F143" s="119">
        <v>17.38512478830835</v>
      </c>
      <c r="G143" s="119" t="s">
        <v>57</v>
      </c>
      <c r="H143" s="119">
        <v>-17.60729336166773</v>
      </c>
      <c r="I143" s="119">
        <v>44.97270846938695</v>
      </c>
      <c r="J143" s="119" t="s">
        <v>60</v>
      </c>
      <c r="K143" s="119">
        <v>0.7445994983588009</v>
      </c>
      <c r="L143" s="119">
        <v>-0.004454347980699805</v>
      </c>
      <c r="M143" s="119">
        <v>-0.176959002641483</v>
      </c>
      <c r="N143" s="119">
        <v>-0.0004120758741771952</v>
      </c>
      <c r="O143" s="119">
        <v>0.029790709309895372</v>
      </c>
      <c r="P143" s="119">
        <v>-0.0005098002820052795</v>
      </c>
      <c r="Q143" s="119">
        <v>-0.003685056546554501</v>
      </c>
      <c r="R143" s="119">
        <v>-3.3139127072846056E-05</v>
      </c>
      <c r="S143" s="119">
        <v>0.0003804425133847136</v>
      </c>
      <c r="T143" s="119">
        <v>-3.631562114474457E-05</v>
      </c>
      <c r="U143" s="119">
        <v>-8.228062270337063E-05</v>
      </c>
      <c r="V143" s="119">
        <v>-2.609772204134243E-06</v>
      </c>
      <c r="W143" s="119">
        <v>2.3356459731166775E-05</v>
      </c>
      <c r="X143" s="119">
        <v>67.5</v>
      </c>
    </row>
    <row r="144" spans="1:24" s="119" customFormat="1" ht="12.75" hidden="1">
      <c r="A144" s="119">
        <v>2433</v>
      </c>
      <c r="B144" s="119">
        <v>94.08000183105469</v>
      </c>
      <c r="C144" s="119">
        <v>101.37999725341797</v>
      </c>
      <c r="D144" s="119">
        <v>9.17091178894043</v>
      </c>
      <c r="E144" s="119">
        <v>9.290406227111816</v>
      </c>
      <c r="F144" s="119">
        <v>13.993613863468777</v>
      </c>
      <c r="G144" s="119" t="s">
        <v>58</v>
      </c>
      <c r="H144" s="119">
        <v>9.693088122582935</v>
      </c>
      <c r="I144" s="119">
        <v>36.27308995363762</v>
      </c>
      <c r="J144" s="119" t="s">
        <v>61</v>
      </c>
      <c r="K144" s="119">
        <v>-0.2588788859155524</v>
      </c>
      <c r="L144" s="119">
        <v>-0.8187769597417627</v>
      </c>
      <c r="M144" s="119">
        <v>-0.05927797434330026</v>
      </c>
      <c r="N144" s="119">
        <v>-0.039905246687703205</v>
      </c>
      <c r="O144" s="119">
        <v>-0.01071927437443242</v>
      </c>
      <c r="P144" s="119">
        <v>-0.023483036532405344</v>
      </c>
      <c r="Q144" s="119">
        <v>-0.0011277920354834058</v>
      </c>
      <c r="R144" s="119">
        <v>-0.0006134554950330332</v>
      </c>
      <c r="S144" s="119">
        <v>-0.00016673965165205779</v>
      </c>
      <c r="T144" s="119">
        <v>-0.00034369502796236786</v>
      </c>
      <c r="U144" s="119">
        <v>-1.8196103138604777E-05</v>
      </c>
      <c r="V144" s="119">
        <v>-2.26642739685854E-05</v>
      </c>
      <c r="W144" s="119">
        <v>-1.1181508978513464E-05</v>
      </c>
      <c r="X144" s="119">
        <v>67.5</v>
      </c>
    </row>
    <row r="145" s="119" customFormat="1" ht="12.75" hidden="1">
      <c r="A145" s="119" t="s">
        <v>142</v>
      </c>
    </row>
    <row r="146" spans="1:24" s="119" customFormat="1" ht="12.75" hidden="1">
      <c r="A146" s="119">
        <v>2681</v>
      </c>
      <c r="B146" s="119">
        <v>84.1</v>
      </c>
      <c r="C146" s="119">
        <v>91.3</v>
      </c>
      <c r="D146" s="119">
        <v>8.893943473221595</v>
      </c>
      <c r="E146" s="119">
        <v>9.29141096883372</v>
      </c>
      <c r="F146" s="119">
        <v>12.994944651837532</v>
      </c>
      <c r="G146" s="119" t="s">
        <v>59</v>
      </c>
      <c r="H146" s="119">
        <v>18.118814577711575</v>
      </c>
      <c r="I146" s="119">
        <v>34.71881457771157</v>
      </c>
      <c r="J146" s="119" t="s">
        <v>73</v>
      </c>
      <c r="K146" s="119">
        <v>1.418475962673799</v>
      </c>
      <c r="M146" s="119" t="s">
        <v>68</v>
      </c>
      <c r="N146" s="119">
        <v>0.7404165355962423</v>
      </c>
      <c r="X146" s="119">
        <v>67.5</v>
      </c>
    </row>
    <row r="147" spans="1:24" s="119" customFormat="1" ht="12.75" hidden="1">
      <c r="A147" s="119">
        <v>2434</v>
      </c>
      <c r="B147" s="119">
        <v>77.55999755859375</v>
      </c>
      <c r="C147" s="119">
        <v>90.76000213623047</v>
      </c>
      <c r="D147" s="119">
        <v>9.404874801635742</v>
      </c>
      <c r="E147" s="119">
        <v>9.996986389160156</v>
      </c>
      <c r="F147" s="119">
        <v>6.660006618531094</v>
      </c>
      <c r="G147" s="119" t="s">
        <v>56</v>
      </c>
      <c r="H147" s="119">
        <v>6.762362137585903</v>
      </c>
      <c r="I147" s="119">
        <v>16.822359696179653</v>
      </c>
      <c r="J147" s="119" t="s">
        <v>62</v>
      </c>
      <c r="K147" s="119">
        <v>1.1543359987436073</v>
      </c>
      <c r="L147" s="119">
        <v>0.07056535109225189</v>
      </c>
      <c r="M147" s="119">
        <v>0.2732730475875033</v>
      </c>
      <c r="N147" s="119">
        <v>0.06434409772887459</v>
      </c>
      <c r="O147" s="119">
        <v>0.046360136490885114</v>
      </c>
      <c r="P147" s="119">
        <v>0.002024399584740421</v>
      </c>
      <c r="Q147" s="119">
        <v>0.005643060301161734</v>
      </c>
      <c r="R147" s="119">
        <v>0.000990459739900405</v>
      </c>
      <c r="S147" s="119">
        <v>0.0006082397350932276</v>
      </c>
      <c r="T147" s="119">
        <v>2.9762243588295477E-05</v>
      </c>
      <c r="U147" s="119">
        <v>0.00012341990319547825</v>
      </c>
      <c r="V147" s="119">
        <v>3.676989273888201E-05</v>
      </c>
      <c r="W147" s="119">
        <v>3.792446466038912E-05</v>
      </c>
      <c r="X147" s="119">
        <v>67.5</v>
      </c>
    </row>
    <row r="148" spans="1:24" s="119" customFormat="1" ht="12.75" hidden="1">
      <c r="A148" s="119">
        <v>2435</v>
      </c>
      <c r="B148" s="119">
        <v>116.68000030517578</v>
      </c>
      <c r="C148" s="119">
        <v>110.87999725341797</v>
      </c>
      <c r="D148" s="119">
        <v>9.329912185668945</v>
      </c>
      <c r="E148" s="119">
        <v>9.749964714050293</v>
      </c>
      <c r="F148" s="119">
        <v>14.699803028714413</v>
      </c>
      <c r="G148" s="119" t="s">
        <v>57</v>
      </c>
      <c r="H148" s="119">
        <v>-11.690139503158207</v>
      </c>
      <c r="I148" s="119">
        <v>37.489860802017574</v>
      </c>
      <c r="J148" s="119" t="s">
        <v>60</v>
      </c>
      <c r="K148" s="119">
        <v>1.1459846581919775</v>
      </c>
      <c r="L148" s="119">
        <v>-0.00038300912234196264</v>
      </c>
      <c r="M148" s="119">
        <v>-0.27165151178712255</v>
      </c>
      <c r="N148" s="119">
        <v>-0.0006649089816635133</v>
      </c>
      <c r="O148" s="119">
        <v>0.04596199854100349</v>
      </c>
      <c r="P148" s="119">
        <v>-4.406673501860071E-05</v>
      </c>
      <c r="Q148" s="119">
        <v>-0.0056237491489070845</v>
      </c>
      <c r="R148" s="119">
        <v>-5.3436867047343083E-05</v>
      </c>
      <c r="S148" s="119">
        <v>0.0005962687220146521</v>
      </c>
      <c r="T148" s="119">
        <v>-3.1544682469903253E-06</v>
      </c>
      <c r="U148" s="119">
        <v>-0.00012341916448461713</v>
      </c>
      <c r="V148" s="119">
        <v>-4.206356940826538E-06</v>
      </c>
      <c r="W148" s="119">
        <v>3.6909137814109424E-05</v>
      </c>
      <c r="X148" s="119">
        <v>67.5</v>
      </c>
    </row>
    <row r="149" spans="1:24" s="119" customFormat="1" ht="12.75" hidden="1">
      <c r="A149" s="119">
        <v>2433</v>
      </c>
      <c r="B149" s="119">
        <v>107.12000274658203</v>
      </c>
      <c r="C149" s="119">
        <v>118.91999816894531</v>
      </c>
      <c r="D149" s="119">
        <v>9.114471435546875</v>
      </c>
      <c r="E149" s="119">
        <v>9.28614616394043</v>
      </c>
      <c r="F149" s="119">
        <v>16.43729234749418</v>
      </c>
      <c r="G149" s="119" t="s">
        <v>58</v>
      </c>
      <c r="H149" s="119">
        <v>3.274746967658416</v>
      </c>
      <c r="I149" s="119">
        <v>42.894749714240454</v>
      </c>
      <c r="J149" s="119" t="s">
        <v>61</v>
      </c>
      <c r="K149" s="119">
        <v>-0.13860289024409958</v>
      </c>
      <c r="L149" s="119">
        <v>-0.07056431165103913</v>
      </c>
      <c r="M149" s="119">
        <v>-0.029725656957125045</v>
      </c>
      <c r="N149" s="119">
        <v>-0.06434066217089367</v>
      </c>
      <c r="O149" s="119">
        <v>-0.006062750660409062</v>
      </c>
      <c r="P149" s="119">
        <v>-0.0020239199098684687</v>
      </c>
      <c r="Q149" s="119">
        <v>-0.0004664494321085612</v>
      </c>
      <c r="R149" s="119">
        <v>-0.000989017187719072</v>
      </c>
      <c r="S149" s="119">
        <v>-0.00012007991711061952</v>
      </c>
      <c r="T149" s="119">
        <v>-2.959460210051429E-05</v>
      </c>
      <c r="U149" s="119">
        <v>-4.27016042139211E-07</v>
      </c>
      <c r="V149" s="119">
        <v>-3.652850357344588E-05</v>
      </c>
      <c r="W149" s="119">
        <v>-8.716683176310895E-06</v>
      </c>
      <c r="X149" s="119">
        <v>67.5</v>
      </c>
    </row>
    <row r="150" s="119" customFormat="1" ht="12.75" hidden="1">
      <c r="A150" s="119" t="s">
        <v>148</v>
      </c>
    </row>
    <row r="151" spans="1:24" s="119" customFormat="1" ht="12.75" hidden="1">
      <c r="A151" s="119">
        <v>2681</v>
      </c>
      <c r="B151" s="119">
        <v>99.76</v>
      </c>
      <c r="C151" s="119">
        <v>106.56</v>
      </c>
      <c r="D151" s="119">
        <v>8.909152927392043</v>
      </c>
      <c r="E151" s="119">
        <v>9.202423816767626</v>
      </c>
      <c r="F151" s="119">
        <v>14.45177416136998</v>
      </c>
      <c r="G151" s="119" t="s">
        <v>59</v>
      </c>
      <c r="H151" s="119">
        <v>6.310537556576314</v>
      </c>
      <c r="I151" s="119">
        <v>38.57053755657632</v>
      </c>
      <c r="J151" s="119" t="s">
        <v>73</v>
      </c>
      <c r="K151" s="119">
        <v>0.5422723660576249</v>
      </c>
      <c r="M151" s="119" t="s">
        <v>68</v>
      </c>
      <c r="N151" s="119">
        <v>0.3299493801248124</v>
      </c>
      <c r="X151" s="119">
        <v>67.5</v>
      </c>
    </row>
    <row r="152" spans="1:24" s="119" customFormat="1" ht="12.75" hidden="1">
      <c r="A152" s="119">
        <v>2434</v>
      </c>
      <c r="B152" s="119">
        <v>87.37999725341797</v>
      </c>
      <c r="C152" s="119">
        <v>107.58000183105469</v>
      </c>
      <c r="D152" s="119">
        <v>9.104513168334961</v>
      </c>
      <c r="E152" s="119">
        <v>9.662322044372559</v>
      </c>
      <c r="F152" s="119">
        <v>11.345779608103392</v>
      </c>
      <c r="G152" s="119" t="s">
        <v>56</v>
      </c>
      <c r="H152" s="119">
        <v>9.735728350609847</v>
      </c>
      <c r="I152" s="119">
        <v>29.615725604027812</v>
      </c>
      <c r="J152" s="119" t="s">
        <v>62</v>
      </c>
      <c r="K152" s="119">
        <v>0.6370506969661837</v>
      </c>
      <c r="L152" s="119">
        <v>0.3333003578253893</v>
      </c>
      <c r="M152" s="119">
        <v>0.15081284466869213</v>
      </c>
      <c r="N152" s="119">
        <v>0.04299809277870481</v>
      </c>
      <c r="O152" s="119">
        <v>0.025585176735383363</v>
      </c>
      <c r="P152" s="119">
        <v>0.009561415491432078</v>
      </c>
      <c r="Q152" s="119">
        <v>0.003114279864120567</v>
      </c>
      <c r="R152" s="119">
        <v>0.0006618936386526454</v>
      </c>
      <c r="S152" s="119">
        <v>0.0003356751022929966</v>
      </c>
      <c r="T152" s="119">
        <v>0.00014068060289836447</v>
      </c>
      <c r="U152" s="119">
        <v>6.810784973497008E-05</v>
      </c>
      <c r="V152" s="119">
        <v>2.4572552562139017E-05</v>
      </c>
      <c r="W152" s="119">
        <v>2.0928098459185934E-05</v>
      </c>
      <c r="X152" s="119">
        <v>67.5</v>
      </c>
    </row>
    <row r="153" spans="1:24" s="119" customFormat="1" ht="12.75" hidden="1">
      <c r="A153" s="119">
        <v>2435</v>
      </c>
      <c r="B153" s="119">
        <v>129.0800018310547</v>
      </c>
      <c r="C153" s="119">
        <v>121.58000183105469</v>
      </c>
      <c r="D153" s="119">
        <v>9.14574146270752</v>
      </c>
      <c r="E153" s="119">
        <v>9.588587760925293</v>
      </c>
      <c r="F153" s="119">
        <v>20.072020673078406</v>
      </c>
      <c r="G153" s="119" t="s">
        <v>57</v>
      </c>
      <c r="H153" s="119">
        <v>-9.330962875505747</v>
      </c>
      <c r="I153" s="119">
        <v>52.24903895554895</v>
      </c>
      <c r="J153" s="119" t="s">
        <v>60</v>
      </c>
      <c r="K153" s="119">
        <v>0.6007855198796144</v>
      </c>
      <c r="L153" s="119">
        <v>-0.0018128358849762946</v>
      </c>
      <c r="M153" s="119">
        <v>-0.14278862529563205</v>
      </c>
      <c r="N153" s="119">
        <v>-0.0004442733497940228</v>
      </c>
      <c r="O153" s="119">
        <v>0.024035470505812753</v>
      </c>
      <c r="P153" s="119">
        <v>-0.00020754943209555103</v>
      </c>
      <c r="Q153" s="119">
        <v>-0.0029738581536814484</v>
      </c>
      <c r="R153" s="119">
        <v>-3.571543924277363E-05</v>
      </c>
      <c r="S153" s="119">
        <v>0.00030684843063706943</v>
      </c>
      <c r="T153" s="119">
        <v>-1.4789814506469753E-05</v>
      </c>
      <c r="U153" s="119">
        <v>-6.643442481398353E-05</v>
      </c>
      <c r="V153" s="119">
        <v>-2.8134852832074654E-06</v>
      </c>
      <c r="W153" s="119">
        <v>1.883782743093466E-05</v>
      </c>
      <c r="X153" s="119">
        <v>67.5</v>
      </c>
    </row>
    <row r="154" spans="1:24" s="119" customFormat="1" ht="12.75" hidden="1">
      <c r="A154" s="119">
        <v>2433</v>
      </c>
      <c r="B154" s="119">
        <v>114.76000213623047</v>
      </c>
      <c r="C154" s="119">
        <v>110.26000213623047</v>
      </c>
      <c r="D154" s="119">
        <v>9.25931453704834</v>
      </c>
      <c r="E154" s="119">
        <v>9.431758880615234</v>
      </c>
      <c r="F154" s="119">
        <v>20.06066863437294</v>
      </c>
      <c r="G154" s="119" t="s">
        <v>58</v>
      </c>
      <c r="H154" s="119">
        <v>4.287946946852458</v>
      </c>
      <c r="I154" s="119">
        <v>51.547949083082926</v>
      </c>
      <c r="J154" s="119" t="s">
        <v>61</v>
      </c>
      <c r="K154" s="119">
        <v>-0.21187342827282965</v>
      </c>
      <c r="L154" s="119">
        <v>-0.33329542774029575</v>
      </c>
      <c r="M154" s="119">
        <v>-0.048537847122082416</v>
      </c>
      <c r="N154" s="119">
        <v>-0.04299579751320784</v>
      </c>
      <c r="O154" s="119">
        <v>-0.00876911775180418</v>
      </c>
      <c r="P154" s="119">
        <v>-0.009559162590574245</v>
      </c>
      <c r="Q154" s="119">
        <v>-0.0009246116773268577</v>
      </c>
      <c r="R154" s="119">
        <v>-0.0006609293428866163</v>
      </c>
      <c r="S154" s="119">
        <v>-0.00013609487468299955</v>
      </c>
      <c r="T154" s="119">
        <v>-0.00013990101292954077</v>
      </c>
      <c r="U154" s="119">
        <v>-1.5004879045045107E-05</v>
      </c>
      <c r="V154" s="119">
        <v>-2.441095327881031E-05</v>
      </c>
      <c r="W154" s="119">
        <v>-9.117102763471865E-06</v>
      </c>
      <c r="X154" s="119">
        <v>67.5</v>
      </c>
    </row>
    <row r="155" spans="1:14" s="119" customFormat="1" ht="12.75">
      <c r="A155" s="119" t="s">
        <v>154</v>
      </c>
      <c r="E155" s="120" t="s">
        <v>106</v>
      </c>
      <c r="F155" s="120">
        <f>MIN(F126:F154)</f>
        <v>4.85915735448377</v>
      </c>
      <c r="G155" s="120"/>
      <c r="H155" s="120"/>
      <c r="I155" s="121"/>
      <c r="J155" s="121" t="s">
        <v>158</v>
      </c>
      <c r="K155" s="120">
        <f>AVERAGE(K153,K148,K143,K138,K133,K128)</f>
        <v>0.8101663984400402</v>
      </c>
      <c r="L155" s="120">
        <f>AVERAGE(L153,L148,L143,L138,L133,L128)</f>
        <v>-0.0028932698164250864</v>
      </c>
      <c r="M155" s="121" t="s">
        <v>108</v>
      </c>
      <c r="N155" s="120" t="e">
        <f>Mittelwert(K151,K146,K141,K136,K131,K126)</f>
        <v>#NAME?</v>
      </c>
    </row>
    <row r="156" spans="5:14" s="119" customFormat="1" ht="12.75">
      <c r="E156" s="120" t="s">
        <v>107</v>
      </c>
      <c r="F156" s="120">
        <f>MAX(F126:F154)</f>
        <v>20.930811154904738</v>
      </c>
      <c r="G156" s="120"/>
      <c r="H156" s="120"/>
      <c r="I156" s="121"/>
      <c r="J156" s="121" t="s">
        <v>159</v>
      </c>
      <c r="K156" s="120">
        <f>AVERAGE(K154,K149,K144,K139,K134,K129)</f>
        <v>-0.08806571249828825</v>
      </c>
      <c r="L156" s="120">
        <f>AVERAGE(L154,L149,L144,L139,L134,L129)</f>
        <v>-0.5319037642834497</v>
      </c>
      <c r="M156" s="120"/>
      <c r="N156" s="120"/>
    </row>
    <row r="157" spans="5:14" s="119" customFormat="1" ht="12.75">
      <c r="E157" s="120"/>
      <c r="F157" s="120"/>
      <c r="G157" s="120"/>
      <c r="H157" s="120"/>
      <c r="I157" s="120"/>
      <c r="J157" s="121" t="s">
        <v>112</v>
      </c>
      <c r="K157" s="120">
        <f>ABS(K155/$G$33)</f>
        <v>0.5063539990250251</v>
      </c>
      <c r="L157" s="120">
        <f>ABS(L155/$H$33)</f>
        <v>0.008036860601180796</v>
      </c>
      <c r="M157" s="121" t="s">
        <v>111</v>
      </c>
      <c r="N157" s="120">
        <f>K157+L157+L158+K158</f>
        <v>0.8968680489501166</v>
      </c>
    </row>
    <row r="158" spans="5:14" s="119" customFormat="1" ht="12.75">
      <c r="E158" s="120"/>
      <c r="F158" s="120"/>
      <c r="G158" s="120"/>
      <c r="H158" s="120"/>
      <c r="I158" s="120"/>
      <c r="J158" s="120"/>
      <c r="K158" s="120">
        <f>ABS(K156/$G$34)</f>
        <v>0.050037336646754686</v>
      </c>
      <c r="L158" s="120">
        <f>ABS(L156/$H$34)</f>
        <v>0.33243985267715603</v>
      </c>
      <c r="M158" s="120"/>
      <c r="N158" s="120"/>
    </row>
    <row r="159" s="101" customFormat="1" ht="12.75"/>
    <row r="160" s="119" customFormat="1" ht="12.75" hidden="1">
      <c r="A160" s="119" t="s">
        <v>119</v>
      </c>
    </row>
    <row r="161" spans="1:24" s="119" customFormat="1" ht="12.75" hidden="1">
      <c r="A161" s="119">
        <v>2681</v>
      </c>
      <c r="B161" s="119">
        <v>87.3</v>
      </c>
      <c r="C161" s="119">
        <v>98.6</v>
      </c>
      <c r="D161" s="119">
        <v>9.489697611937101</v>
      </c>
      <c r="E161" s="119">
        <v>9.689438482433195</v>
      </c>
      <c r="F161" s="119">
        <v>14.742663470156062</v>
      </c>
      <c r="G161" s="119" t="s">
        <v>59</v>
      </c>
      <c r="H161" s="119">
        <v>17.120440934448403</v>
      </c>
      <c r="I161" s="119">
        <v>36.9204409344484</v>
      </c>
      <c r="J161" s="119" t="s">
        <v>73</v>
      </c>
      <c r="K161" s="119">
        <v>0.8458970878991688</v>
      </c>
      <c r="M161" s="119" t="s">
        <v>68</v>
      </c>
      <c r="N161" s="119">
        <v>0.6709361484813553</v>
      </c>
      <c r="X161" s="119">
        <v>67.5</v>
      </c>
    </row>
    <row r="162" spans="1:24" s="119" customFormat="1" ht="12.75" hidden="1">
      <c r="A162" s="119">
        <v>2434</v>
      </c>
      <c r="B162" s="119">
        <v>91.95999908447266</v>
      </c>
      <c r="C162" s="119">
        <v>110.76000213623047</v>
      </c>
      <c r="D162" s="119">
        <v>9.412781715393066</v>
      </c>
      <c r="E162" s="119">
        <v>10.00118637084961</v>
      </c>
      <c r="F162" s="119">
        <v>11.158524029128388</v>
      </c>
      <c r="G162" s="119" t="s">
        <v>56</v>
      </c>
      <c r="H162" s="119">
        <v>3.718458447103991</v>
      </c>
      <c r="I162" s="119">
        <v>28.178457531576647</v>
      </c>
      <c r="J162" s="119" t="s">
        <v>62</v>
      </c>
      <c r="K162" s="119">
        <v>0.5457052803041634</v>
      </c>
      <c r="L162" s="119">
        <v>0.7221063773632954</v>
      </c>
      <c r="M162" s="119">
        <v>0.1291880394732071</v>
      </c>
      <c r="N162" s="119">
        <v>0.09516717521589979</v>
      </c>
      <c r="O162" s="119">
        <v>0.021916302416005767</v>
      </c>
      <c r="P162" s="119">
        <v>0.02071483124415867</v>
      </c>
      <c r="Q162" s="119">
        <v>0.0026678294024350987</v>
      </c>
      <c r="R162" s="119">
        <v>0.0014648617307569162</v>
      </c>
      <c r="S162" s="119">
        <v>0.0002875281413414369</v>
      </c>
      <c r="T162" s="119">
        <v>0.0003047987357928452</v>
      </c>
      <c r="U162" s="119">
        <v>5.837726807098018E-05</v>
      </c>
      <c r="V162" s="119">
        <v>5.435561459666401E-05</v>
      </c>
      <c r="W162" s="119">
        <v>1.7923799745307113E-05</v>
      </c>
      <c r="X162" s="119">
        <v>67.5</v>
      </c>
    </row>
    <row r="163" spans="1:24" s="119" customFormat="1" ht="12.75" hidden="1">
      <c r="A163" s="119">
        <v>2433</v>
      </c>
      <c r="B163" s="119">
        <v>85.66000366210938</v>
      </c>
      <c r="C163" s="119">
        <v>106.76000213623047</v>
      </c>
      <c r="D163" s="119">
        <v>9.37901782989502</v>
      </c>
      <c r="E163" s="119">
        <v>9.461695671081543</v>
      </c>
      <c r="F163" s="119">
        <v>12.503313415165598</v>
      </c>
      <c r="G163" s="119" t="s">
        <v>57</v>
      </c>
      <c r="H163" s="119">
        <v>13.519698232704954</v>
      </c>
      <c r="I163" s="119">
        <v>31.67970189481433</v>
      </c>
      <c r="J163" s="119" t="s">
        <v>60</v>
      </c>
      <c r="K163" s="119">
        <v>0.13643749994343138</v>
      </c>
      <c r="L163" s="119">
        <v>0.003930161395364188</v>
      </c>
      <c r="M163" s="119">
        <v>-0.03371889549944157</v>
      </c>
      <c r="N163" s="119">
        <v>-0.0009842817559388242</v>
      </c>
      <c r="O163" s="119">
        <v>0.005250176056666305</v>
      </c>
      <c r="P163" s="119">
        <v>0.00044958111088921047</v>
      </c>
      <c r="Q163" s="119">
        <v>-0.0007636119763697023</v>
      </c>
      <c r="R163" s="119">
        <v>-7.910135221206516E-05</v>
      </c>
      <c r="S163" s="119">
        <v>4.9908055111299026E-05</v>
      </c>
      <c r="T163" s="119">
        <v>3.200767945200751E-05</v>
      </c>
      <c r="U163" s="119">
        <v>-2.110661408671542E-05</v>
      </c>
      <c r="V163" s="119">
        <v>-6.239586256401351E-06</v>
      </c>
      <c r="W163" s="119">
        <v>2.5310784705268924E-06</v>
      </c>
      <c r="X163" s="119">
        <v>67.5</v>
      </c>
    </row>
    <row r="164" spans="1:24" s="119" customFormat="1" ht="12.75" hidden="1">
      <c r="A164" s="119">
        <v>2435</v>
      </c>
      <c r="B164" s="119">
        <v>128.66000366210938</v>
      </c>
      <c r="C164" s="119">
        <v>121.36000061035156</v>
      </c>
      <c r="D164" s="119">
        <v>9.120542526245117</v>
      </c>
      <c r="E164" s="119">
        <v>9.55008602142334</v>
      </c>
      <c r="F164" s="119">
        <v>19.597899695266882</v>
      </c>
      <c r="G164" s="119" t="s">
        <v>58</v>
      </c>
      <c r="H164" s="119">
        <v>-10.00509336060864</v>
      </c>
      <c r="I164" s="119">
        <v>51.154910301500735</v>
      </c>
      <c r="J164" s="119" t="s">
        <v>61</v>
      </c>
      <c r="K164" s="119">
        <v>-0.5283739788833585</v>
      </c>
      <c r="L164" s="119">
        <v>0.7220956820672371</v>
      </c>
      <c r="M164" s="119">
        <v>-0.1247100061311387</v>
      </c>
      <c r="N164" s="119">
        <v>-0.09516208503389728</v>
      </c>
      <c r="O164" s="119">
        <v>-0.021278156944712766</v>
      </c>
      <c r="P164" s="119">
        <v>0.020709951962732887</v>
      </c>
      <c r="Q164" s="119">
        <v>-0.002556210177204131</v>
      </c>
      <c r="R164" s="119">
        <v>-0.0014627244669842543</v>
      </c>
      <c r="S164" s="119">
        <v>-0.00028316358893450415</v>
      </c>
      <c r="T164" s="119">
        <v>0.0003031134734666445</v>
      </c>
      <c r="U164" s="119">
        <v>-5.442808346088946E-05</v>
      </c>
      <c r="V164" s="119">
        <v>-5.3996299887399706E-05</v>
      </c>
      <c r="W164" s="119">
        <v>-1.774418888216383E-05</v>
      </c>
      <c r="X164" s="119">
        <v>67.5</v>
      </c>
    </row>
    <row r="165" s="119" customFormat="1" ht="12.75" hidden="1">
      <c r="A165" s="119" t="s">
        <v>125</v>
      </c>
    </row>
    <row r="166" spans="1:24" s="119" customFormat="1" ht="12.75" hidden="1">
      <c r="A166" s="119">
        <v>2681</v>
      </c>
      <c r="B166" s="119">
        <v>92.2</v>
      </c>
      <c r="C166" s="119">
        <v>97.7</v>
      </c>
      <c r="D166" s="119">
        <v>9.322487471020686</v>
      </c>
      <c r="E166" s="119">
        <v>9.683728127183327</v>
      </c>
      <c r="F166" s="119">
        <v>14.76603805181922</v>
      </c>
      <c r="G166" s="119" t="s">
        <v>59</v>
      </c>
      <c r="H166" s="119">
        <v>12.950002618981728</v>
      </c>
      <c r="I166" s="119">
        <v>37.65000261898173</v>
      </c>
      <c r="J166" s="119" t="s">
        <v>73</v>
      </c>
      <c r="K166" s="119">
        <v>0.8053168516081637</v>
      </c>
      <c r="M166" s="119" t="s">
        <v>68</v>
      </c>
      <c r="N166" s="119">
        <v>0.43589330407875926</v>
      </c>
      <c r="X166" s="119">
        <v>67.5</v>
      </c>
    </row>
    <row r="167" spans="1:24" s="119" customFormat="1" ht="12.75" hidden="1">
      <c r="A167" s="119">
        <v>2434</v>
      </c>
      <c r="B167" s="119">
        <v>71.9800033569336</v>
      </c>
      <c r="C167" s="119">
        <v>91.27999877929688</v>
      </c>
      <c r="D167" s="119">
        <v>9.543777465820312</v>
      </c>
      <c r="E167" s="119">
        <v>10.27448844909668</v>
      </c>
      <c r="F167" s="119">
        <v>7.014915494163461</v>
      </c>
      <c r="G167" s="119" t="s">
        <v>56</v>
      </c>
      <c r="H167" s="119">
        <v>12.976826845603071</v>
      </c>
      <c r="I167" s="119">
        <v>17.45683020253667</v>
      </c>
      <c r="J167" s="119" t="s">
        <v>62</v>
      </c>
      <c r="K167" s="119">
        <v>0.8548522476173404</v>
      </c>
      <c r="L167" s="119">
        <v>0.15908119673514654</v>
      </c>
      <c r="M167" s="119">
        <v>0.2023741741255728</v>
      </c>
      <c r="N167" s="119">
        <v>0.08404436736550046</v>
      </c>
      <c r="O167" s="119">
        <v>0.03433242405225115</v>
      </c>
      <c r="P167" s="119">
        <v>0.004563381738272428</v>
      </c>
      <c r="Q167" s="119">
        <v>0.0041790963151673525</v>
      </c>
      <c r="R167" s="119">
        <v>0.001293697663732501</v>
      </c>
      <c r="S167" s="119">
        <v>0.00045044904347796923</v>
      </c>
      <c r="T167" s="119">
        <v>6.714467505202623E-05</v>
      </c>
      <c r="U167" s="119">
        <v>9.142050748994025E-05</v>
      </c>
      <c r="V167" s="119">
        <v>4.801116562993168E-05</v>
      </c>
      <c r="W167" s="119">
        <v>2.8085675834974223E-05</v>
      </c>
      <c r="X167" s="119">
        <v>67.5</v>
      </c>
    </row>
    <row r="168" spans="1:24" s="119" customFormat="1" ht="12.75" hidden="1">
      <c r="A168" s="119">
        <v>2433</v>
      </c>
      <c r="B168" s="119">
        <v>89.80000305175781</v>
      </c>
      <c r="C168" s="119">
        <v>108</v>
      </c>
      <c r="D168" s="119">
        <v>9.312321662902832</v>
      </c>
      <c r="E168" s="119">
        <v>9.227096557617188</v>
      </c>
      <c r="F168" s="119">
        <v>9.47032994912177</v>
      </c>
      <c r="G168" s="119" t="s">
        <v>57</v>
      </c>
      <c r="H168" s="119">
        <v>1.8710808456462331</v>
      </c>
      <c r="I168" s="119">
        <v>24.171083897404046</v>
      </c>
      <c r="J168" s="119" t="s">
        <v>60</v>
      </c>
      <c r="K168" s="119">
        <v>0.42323247442001544</v>
      </c>
      <c r="L168" s="119">
        <v>0.0008667750650925197</v>
      </c>
      <c r="M168" s="119">
        <v>-0.10218621067052061</v>
      </c>
      <c r="N168" s="119">
        <v>-0.0008689058750564322</v>
      </c>
      <c r="O168" s="119">
        <v>0.016674972539372692</v>
      </c>
      <c r="P168" s="119">
        <v>9.90464920503399E-05</v>
      </c>
      <c r="Q168" s="119">
        <v>-0.002204057050197248</v>
      </c>
      <c r="R168" s="119">
        <v>-6.983820639415341E-05</v>
      </c>
      <c r="S168" s="119">
        <v>0.00019170275315608966</v>
      </c>
      <c r="T168" s="119">
        <v>7.041926945510645E-06</v>
      </c>
      <c r="U168" s="119">
        <v>-5.422105066725924E-05</v>
      </c>
      <c r="V168" s="119">
        <v>-5.507318079640229E-06</v>
      </c>
      <c r="W168" s="119">
        <v>1.110427850688758E-05</v>
      </c>
      <c r="X168" s="119">
        <v>67.5</v>
      </c>
    </row>
    <row r="169" spans="1:24" s="119" customFormat="1" ht="12.75" hidden="1">
      <c r="A169" s="119">
        <v>2435</v>
      </c>
      <c r="B169" s="119">
        <v>121.0999984741211</v>
      </c>
      <c r="C169" s="119">
        <v>117</v>
      </c>
      <c r="D169" s="119">
        <v>9.131021499633789</v>
      </c>
      <c r="E169" s="119">
        <v>9.613075256347656</v>
      </c>
      <c r="F169" s="119">
        <v>18.151155290135236</v>
      </c>
      <c r="G169" s="119" t="s">
        <v>58</v>
      </c>
      <c r="H169" s="119">
        <v>-6.290816269798583</v>
      </c>
      <c r="I169" s="119">
        <v>47.30918220432251</v>
      </c>
      <c r="J169" s="119" t="s">
        <v>61</v>
      </c>
      <c r="K169" s="119">
        <v>-0.7427291820392743</v>
      </c>
      <c r="L169" s="119">
        <v>0.15907883534799006</v>
      </c>
      <c r="M169" s="119">
        <v>-0.17468052181570687</v>
      </c>
      <c r="N169" s="119">
        <v>-0.08403987558562596</v>
      </c>
      <c r="O169" s="119">
        <v>-0.03001100851545579</v>
      </c>
      <c r="P169" s="119">
        <v>0.00456230672813773</v>
      </c>
      <c r="Q169" s="119">
        <v>-0.0035506307229731947</v>
      </c>
      <c r="R169" s="119">
        <v>-0.0012918112362394819</v>
      </c>
      <c r="S169" s="119">
        <v>-0.0004076204057730584</v>
      </c>
      <c r="T169" s="119">
        <v>6.677438620261727E-05</v>
      </c>
      <c r="U169" s="119">
        <v>-7.36056170020789E-05</v>
      </c>
      <c r="V169" s="119">
        <v>-4.7694249891516274E-05</v>
      </c>
      <c r="W169" s="119">
        <v>-2.5797290283065188E-05</v>
      </c>
      <c r="X169" s="119">
        <v>67.5</v>
      </c>
    </row>
    <row r="170" s="119" customFormat="1" ht="12.75" hidden="1">
      <c r="A170" s="119" t="s">
        <v>131</v>
      </c>
    </row>
    <row r="171" spans="1:24" s="119" customFormat="1" ht="12.75" hidden="1">
      <c r="A171" s="119">
        <v>2681</v>
      </c>
      <c r="B171" s="119">
        <v>96.46</v>
      </c>
      <c r="C171" s="119">
        <v>101.56</v>
      </c>
      <c r="D171" s="119">
        <v>9.141242077465035</v>
      </c>
      <c r="E171" s="119">
        <v>9.462298649136041</v>
      </c>
      <c r="F171" s="119">
        <v>16.41174475039866</v>
      </c>
      <c r="G171" s="119" t="s">
        <v>59</v>
      </c>
      <c r="H171" s="119">
        <v>13.72351781870372</v>
      </c>
      <c r="I171" s="119">
        <v>42.68351781870371</v>
      </c>
      <c r="J171" s="119" t="s">
        <v>73</v>
      </c>
      <c r="K171" s="119">
        <v>2.951826712626417</v>
      </c>
      <c r="M171" s="119" t="s">
        <v>68</v>
      </c>
      <c r="N171" s="119">
        <v>1.5495910518510394</v>
      </c>
      <c r="X171" s="119">
        <v>67.5</v>
      </c>
    </row>
    <row r="172" spans="1:24" s="119" customFormat="1" ht="12.75" hidden="1">
      <c r="A172" s="119">
        <v>2434</v>
      </c>
      <c r="B172" s="119">
        <v>57.7599983215332</v>
      </c>
      <c r="C172" s="119">
        <v>75.55999755859375</v>
      </c>
      <c r="D172" s="119">
        <v>9.525174140930176</v>
      </c>
      <c r="E172" s="119">
        <v>10.2935209274292</v>
      </c>
      <c r="F172" s="119">
        <v>4.85915735448377</v>
      </c>
      <c r="G172" s="119" t="s">
        <v>56</v>
      </c>
      <c r="H172" s="119">
        <v>21.848524950970734</v>
      </c>
      <c r="I172" s="119">
        <v>12.10852327250394</v>
      </c>
      <c r="J172" s="119" t="s">
        <v>62</v>
      </c>
      <c r="K172" s="119">
        <v>1.655443026435058</v>
      </c>
      <c r="L172" s="119">
        <v>0.22704500088638574</v>
      </c>
      <c r="M172" s="119">
        <v>0.3919028684448708</v>
      </c>
      <c r="N172" s="119">
        <v>0.04084506063077177</v>
      </c>
      <c r="O172" s="119">
        <v>0.06648586607804813</v>
      </c>
      <c r="P172" s="119">
        <v>0.006513415196476021</v>
      </c>
      <c r="Q172" s="119">
        <v>0.008092828177394252</v>
      </c>
      <c r="R172" s="119">
        <v>0.0006288041372296454</v>
      </c>
      <c r="S172" s="119">
        <v>0.000872300394499963</v>
      </c>
      <c r="T172" s="119">
        <v>9.582792013177736E-05</v>
      </c>
      <c r="U172" s="119">
        <v>0.00017700464190098766</v>
      </c>
      <c r="V172" s="119">
        <v>2.33453547752188E-05</v>
      </c>
      <c r="W172" s="119">
        <v>5.439086046083573E-05</v>
      </c>
      <c r="X172" s="119">
        <v>67.5</v>
      </c>
    </row>
    <row r="173" spans="1:24" s="119" customFormat="1" ht="12.75" hidden="1">
      <c r="A173" s="119">
        <v>2433</v>
      </c>
      <c r="B173" s="119">
        <v>106.87999725341797</v>
      </c>
      <c r="C173" s="119">
        <v>101.27999877929688</v>
      </c>
      <c r="D173" s="119">
        <v>9.191271781921387</v>
      </c>
      <c r="E173" s="119">
        <v>9.361759185791016</v>
      </c>
      <c r="F173" s="119">
        <v>9.69074769960156</v>
      </c>
      <c r="G173" s="119" t="s">
        <v>57</v>
      </c>
      <c r="H173" s="119">
        <v>-14.302589405241022</v>
      </c>
      <c r="I173" s="119">
        <v>25.07740784817695</v>
      </c>
      <c r="J173" s="119" t="s">
        <v>60</v>
      </c>
      <c r="K173" s="119">
        <v>1.0730472215678974</v>
      </c>
      <c r="L173" s="119">
        <v>-0.0012342830038152297</v>
      </c>
      <c r="M173" s="119">
        <v>-0.2574046315856577</v>
      </c>
      <c r="N173" s="119">
        <v>-0.00042166998119225966</v>
      </c>
      <c r="O173" s="119">
        <v>0.04254691438157609</v>
      </c>
      <c r="P173" s="119">
        <v>-0.00014141355228420178</v>
      </c>
      <c r="Q173" s="119">
        <v>-0.005473695358124526</v>
      </c>
      <c r="R173" s="119">
        <v>-3.3885981418538775E-05</v>
      </c>
      <c r="S173" s="119">
        <v>0.0005116679869646835</v>
      </c>
      <c r="T173" s="119">
        <v>-1.0087779908108034E-05</v>
      </c>
      <c r="U173" s="119">
        <v>-0.00012967068992346766</v>
      </c>
      <c r="V173" s="119">
        <v>-2.666042793682329E-06</v>
      </c>
      <c r="W173" s="119">
        <v>3.0419077294223452E-05</v>
      </c>
      <c r="X173" s="119">
        <v>67.5</v>
      </c>
    </row>
    <row r="174" spans="1:24" s="119" customFormat="1" ht="12.75" hidden="1">
      <c r="A174" s="119">
        <v>2435</v>
      </c>
      <c r="B174" s="119">
        <v>124.05999755859375</v>
      </c>
      <c r="C174" s="119">
        <v>120.86000061035156</v>
      </c>
      <c r="D174" s="119">
        <v>9.136027336120605</v>
      </c>
      <c r="E174" s="119">
        <v>9.854073524475098</v>
      </c>
      <c r="F174" s="119">
        <v>17.557632365537234</v>
      </c>
      <c r="G174" s="119" t="s">
        <v>58</v>
      </c>
      <c r="H174" s="119">
        <v>-10.817159495124429</v>
      </c>
      <c r="I174" s="119">
        <v>45.742838063469314</v>
      </c>
      <c r="J174" s="119" t="s">
        <v>61</v>
      </c>
      <c r="K174" s="119">
        <v>-1.2605797372867291</v>
      </c>
      <c r="L174" s="119">
        <v>-0.22704164589996567</v>
      </c>
      <c r="M174" s="119">
        <v>-0.2955177049409554</v>
      </c>
      <c r="N174" s="119">
        <v>-0.04084288398678995</v>
      </c>
      <c r="O174" s="119">
        <v>-0.05108943594085752</v>
      </c>
      <c r="P174" s="119">
        <v>-0.006511879892083017</v>
      </c>
      <c r="Q174" s="119">
        <v>-0.005960916627102948</v>
      </c>
      <c r="R174" s="119">
        <v>-0.0006278904229723696</v>
      </c>
      <c r="S174" s="119">
        <v>-0.0007064728228037505</v>
      </c>
      <c r="T174" s="119">
        <v>-9.529547194545956E-05</v>
      </c>
      <c r="U174" s="119">
        <v>-0.00012048300888203602</v>
      </c>
      <c r="V174" s="119">
        <v>-2.319262394389832E-05</v>
      </c>
      <c r="W174" s="119">
        <v>-4.508930514255196E-05</v>
      </c>
      <c r="X174" s="119">
        <v>67.5</v>
      </c>
    </row>
    <row r="175" s="119" customFormat="1" ht="12.75" hidden="1">
      <c r="A175" s="119" t="s">
        <v>137</v>
      </c>
    </row>
    <row r="176" spans="1:24" s="119" customFormat="1" ht="12.75" hidden="1">
      <c r="A176" s="119">
        <v>2681</v>
      </c>
      <c r="B176" s="119">
        <v>98.14</v>
      </c>
      <c r="C176" s="119">
        <v>101.64</v>
      </c>
      <c r="D176" s="119">
        <v>9.198571434296012</v>
      </c>
      <c r="E176" s="119">
        <v>9.542513526362994</v>
      </c>
      <c r="F176" s="119">
        <v>14.831111572588169</v>
      </c>
      <c r="G176" s="119" t="s">
        <v>59</v>
      </c>
      <c r="H176" s="119">
        <v>7.694929246811228</v>
      </c>
      <c r="I176" s="119">
        <v>38.33492924681123</v>
      </c>
      <c r="J176" s="119" t="s">
        <v>73</v>
      </c>
      <c r="K176" s="119">
        <v>1.5672164405777653</v>
      </c>
      <c r="M176" s="119" t="s">
        <v>68</v>
      </c>
      <c r="N176" s="119">
        <v>0.8155159298013944</v>
      </c>
      <c r="X176" s="119">
        <v>67.5</v>
      </c>
    </row>
    <row r="177" spans="1:24" s="119" customFormat="1" ht="12.75" hidden="1">
      <c r="A177" s="119">
        <v>2434</v>
      </c>
      <c r="B177" s="119">
        <v>68.72000122070312</v>
      </c>
      <c r="C177" s="119">
        <v>90.22000122070312</v>
      </c>
      <c r="D177" s="119">
        <v>9.650324821472168</v>
      </c>
      <c r="E177" s="119">
        <v>10.246496200561523</v>
      </c>
      <c r="F177" s="119">
        <v>7.139561421307452</v>
      </c>
      <c r="G177" s="119" t="s">
        <v>56</v>
      </c>
      <c r="H177" s="119">
        <v>16.34844016751552</v>
      </c>
      <c r="I177" s="119">
        <v>17.56844138821865</v>
      </c>
      <c r="J177" s="119" t="s">
        <v>62</v>
      </c>
      <c r="K177" s="119">
        <v>1.2132041999282566</v>
      </c>
      <c r="L177" s="119">
        <v>0.09539315106924112</v>
      </c>
      <c r="M177" s="119">
        <v>0.28720935490888516</v>
      </c>
      <c r="N177" s="119">
        <v>0.03668021662768899</v>
      </c>
      <c r="O177" s="119">
        <v>0.04872466494056647</v>
      </c>
      <c r="P177" s="119">
        <v>0.002736361582814148</v>
      </c>
      <c r="Q177" s="119">
        <v>0.005930944615826588</v>
      </c>
      <c r="R177" s="119">
        <v>0.0005646588361066948</v>
      </c>
      <c r="S177" s="119">
        <v>0.0006392757372043208</v>
      </c>
      <c r="T177" s="119">
        <v>4.025752600019523E-05</v>
      </c>
      <c r="U177" s="119">
        <v>0.00012973108118553885</v>
      </c>
      <c r="V177" s="119">
        <v>2.0953734820975363E-05</v>
      </c>
      <c r="W177" s="119">
        <v>3.986206502807085E-05</v>
      </c>
      <c r="X177" s="119">
        <v>67.5</v>
      </c>
    </row>
    <row r="178" spans="1:24" s="119" customFormat="1" ht="12.75" hidden="1">
      <c r="A178" s="119">
        <v>2433</v>
      </c>
      <c r="B178" s="119">
        <v>94.08000183105469</v>
      </c>
      <c r="C178" s="119">
        <v>101.37999725341797</v>
      </c>
      <c r="D178" s="119">
        <v>9.17091178894043</v>
      </c>
      <c r="E178" s="119">
        <v>9.290406227111816</v>
      </c>
      <c r="F178" s="119">
        <v>10.037133814180965</v>
      </c>
      <c r="G178" s="119" t="s">
        <v>57</v>
      </c>
      <c r="H178" s="119">
        <v>-0.5625726472373174</v>
      </c>
      <c r="I178" s="119">
        <v>26.017429183817377</v>
      </c>
      <c r="J178" s="119" t="s">
        <v>60</v>
      </c>
      <c r="K178" s="119">
        <v>0.313043341690328</v>
      </c>
      <c r="L178" s="119">
        <v>0.0005198778085633525</v>
      </c>
      <c r="M178" s="119">
        <v>-0.07725761456113661</v>
      </c>
      <c r="N178" s="119">
        <v>-0.00037903260553983037</v>
      </c>
      <c r="O178" s="119">
        <v>0.012063870310084872</v>
      </c>
      <c r="P178" s="119">
        <v>5.9420837335357996E-05</v>
      </c>
      <c r="Q178" s="119">
        <v>-0.0017447132783658488</v>
      </c>
      <c r="R178" s="119">
        <v>-3.0460061428151285E-05</v>
      </c>
      <c r="S178" s="119">
        <v>0.00011609968352945258</v>
      </c>
      <c r="T178" s="119">
        <v>4.222858193500628E-06</v>
      </c>
      <c r="U178" s="119">
        <v>-4.7873536743817836E-05</v>
      </c>
      <c r="V178" s="119">
        <v>-2.4018925327294227E-06</v>
      </c>
      <c r="W178" s="119">
        <v>5.9327651123826165E-06</v>
      </c>
      <c r="X178" s="119">
        <v>67.5</v>
      </c>
    </row>
    <row r="179" spans="1:24" s="119" customFormat="1" ht="12.75" hidden="1">
      <c r="A179" s="119">
        <v>2435</v>
      </c>
      <c r="B179" s="119">
        <v>130.0800018310547</v>
      </c>
      <c r="C179" s="119">
        <v>110.58000183105469</v>
      </c>
      <c r="D179" s="119">
        <v>9.203502655029297</v>
      </c>
      <c r="E179" s="119">
        <v>9.970619201660156</v>
      </c>
      <c r="F179" s="119">
        <v>18.743151952975303</v>
      </c>
      <c r="G179" s="119" t="s">
        <v>58</v>
      </c>
      <c r="H179" s="119">
        <v>-14.094280914892096</v>
      </c>
      <c r="I179" s="119">
        <v>48.4857209161626</v>
      </c>
      <c r="J179" s="119" t="s">
        <v>61</v>
      </c>
      <c r="K179" s="119">
        <v>-1.1721212808182067</v>
      </c>
      <c r="L179" s="119">
        <v>0.09539173443219921</v>
      </c>
      <c r="M179" s="119">
        <v>-0.27662334416946954</v>
      </c>
      <c r="N179" s="119">
        <v>-0.036678258221160526</v>
      </c>
      <c r="O179" s="119">
        <v>-0.04720758420753937</v>
      </c>
      <c r="P179" s="119">
        <v>0.0027357163369018207</v>
      </c>
      <c r="Q179" s="119">
        <v>-0.0056685165265963795</v>
      </c>
      <c r="R179" s="119">
        <v>-0.0005638366659336376</v>
      </c>
      <c r="S179" s="119">
        <v>-0.0006286448374579153</v>
      </c>
      <c r="T179" s="119">
        <v>4.003543266075664E-05</v>
      </c>
      <c r="U179" s="119">
        <v>-0.00012057478138154427</v>
      </c>
      <c r="V179" s="119">
        <v>-2.0815617098922963E-05</v>
      </c>
      <c r="W179" s="119">
        <v>-3.9418098970186844E-05</v>
      </c>
      <c r="X179" s="119">
        <v>67.5</v>
      </c>
    </row>
    <row r="180" s="119" customFormat="1" ht="12.75" hidden="1">
      <c r="A180" s="119" t="s">
        <v>143</v>
      </c>
    </row>
    <row r="181" spans="1:24" s="119" customFormat="1" ht="12.75" hidden="1">
      <c r="A181" s="119">
        <v>2681</v>
      </c>
      <c r="B181" s="119">
        <v>84.1</v>
      </c>
      <c r="C181" s="119">
        <v>91.3</v>
      </c>
      <c r="D181" s="119">
        <v>8.893943473221595</v>
      </c>
      <c r="E181" s="119">
        <v>9.29141096883372</v>
      </c>
      <c r="F181" s="119">
        <v>11.734069300589644</v>
      </c>
      <c r="G181" s="119" t="s">
        <v>59</v>
      </c>
      <c r="H181" s="119">
        <v>14.750112463278768</v>
      </c>
      <c r="I181" s="119">
        <v>31.350112463278762</v>
      </c>
      <c r="J181" s="119" t="s">
        <v>73</v>
      </c>
      <c r="K181" s="119">
        <v>0.7768861370192369</v>
      </c>
      <c r="M181" s="119" t="s">
        <v>68</v>
      </c>
      <c r="N181" s="119">
        <v>0.40631430557616094</v>
      </c>
      <c r="X181" s="119">
        <v>67.5</v>
      </c>
    </row>
    <row r="182" spans="1:24" s="119" customFormat="1" ht="12.75" hidden="1">
      <c r="A182" s="119">
        <v>2434</v>
      </c>
      <c r="B182" s="119">
        <v>77.55999755859375</v>
      </c>
      <c r="C182" s="119">
        <v>90.76000213623047</v>
      </c>
      <c r="D182" s="119">
        <v>9.404874801635742</v>
      </c>
      <c r="E182" s="119">
        <v>9.996986389160156</v>
      </c>
      <c r="F182" s="119">
        <v>6.660006618531094</v>
      </c>
      <c r="G182" s="119" t="s">
        <v>56</v>
      </c>
      <c r="H182" s="119">
        <v>6.762362137585903</v>
      </c>
      <c r="I182" s="119">
        <v>16.822359696179653</v>
      </c>
      <c r="J182" s="119" t="s">
        <v>62</v>
      </c>
      <c r="K182" s="119">
        <v>0.8549205972320806</v>
      </c>
      <c r="L182" s="119">
        <v>0.005297492583123556</v>
      </c>
      <c r="M182" s="119">
        <v>0.20239044219241534</v>
      </c>
      <c r="N182" s="119">
        <v>0.061720744494216606</v>
      </c>
      <c r="O182" s="119">
        <v>0.034335093604844734</v>
      </c>
      <c r="P182" s="119">
        <v>0.00015187044601470926</v>
      </c>
      <c r="Q182" s="119">
        <v>0.004179348085135126</v>
      </c>
      <c r="R182" s="119">
        <v>0.0009500722708197605</v>
      </c>
      <c r="S182" s="119">
        <v>0.00045047662757812624</v>
      </c>
      <c r="T182" s="119">
        <v>2.2506657749870077E-06</v>
      </c>
      <c r="U182" s="119">
        <v>9.141117331505558E-05</v>
      </c>
      <c r="V182" s="119">
        <v>3.52665097295388E-05</v>
      </c>
      <c r="W182" s="119">
        <v>2.808808493896776E-05</v>
      </c>
      <c r="X182" s="119">
        <v>67.5</v>
      </c>
    </row>
    <row r="183" spans="1:24" s="119" customFormat="1" ht="12.75" hidden="1">
      <c r="A183" s="119">
        <v>2433</v>
      </c>
      <c r="B183" s="119">
        <v>107.12000274658203</v>
      </c>
      <c r="C183" s="119">
        <v>118.91999816894531</v>
      </c>
      <c r="D183" s="119">
        <v>9.114471435546875</v>
      </c>
      <c r="E183" s="119">
        <v>9.28614616394043</v>
      </c>
      <c r="F183" s="119">
        <v>12.608298385398738</v>
      </c>
      <c r="G183" s="119" t="s">
        <v>57</v>
      </c>
      <c r="H183" s="119">
        <v>-6.717393720066241</v>
      </c>
      <c r="I183" s="119">
        <v>32.90260902651579</v>
      </c>
      <c r="J183" s="119" t="s">
        <v>60</v>
      </c>
      <c r="K183" s="119">
        <v>0.8248169667473335</v>
      </c>
      <c r="L183" s="119">
        <v>2.9701757326050584E-05</v>
      </c>
      <c r="M183" s="119">
        <v>-0.19585644757351425</v>
      </c>
      <c r="N183" s="119">
        <v>-0.0006379199914564301</v>
      </c>
      <c r="O183" s="119">
        <v>0.03302671787800049</v>
      </c>
      <c r="P183" s="119">
        <v>3.212241297369993E-06</v>
      </c>
      <c r="Q183" s="119">
        <v>-0.004070660773149805</v>
      </c>
      <c r="R183" s="119">
        <v>-5.1269414388599E-05</v>
      </c>
      <c r="S183" s="119">
        <v>0.0004240049881265532</v>
      </c>
      <c r="T183" s="119">
        <v>2.1574506558153375E-07</v>
      </c>
      <c r="U183" s="119">
        <v>-9.0394426804264E-05</v>
      </c>
      <c r="V183" s="119">
        <v>-4.038196781482348E-06</v>
      </c>
      <c r="W183" s="119">
        <v>2.6108402482070602E-05</v>
      </c>
      <c r="X183" s="119">
        <v>67.5</v>
      </c>
    </row>
    <row r="184" spans="1:24" s="119" customFormat="1" ht="12.75" hidden="1">
      <c r="A184" s="119">
        <v>2435</v>
      </c>
      <c r="B184" s="119">
        <v>116.68000030517578</v>
      </c>
      <c r="C184" s="119">
        <v>110.87999725341797</v>
      </c>
      <c r="D184" s="119">
        <v>9.329912185668945</v>
      </c>
      <c r="E184" s="119">
        <v>9.749964714050293</v>
      </c>
      <c r="F184" s="119">
        <v>19.675372159653065</v>
      </c>
      <c r="G184" s="119" t="s">
        <v>58</v>
      </c>
      <c r="H184" s="119">
        <v>0.9993770682770418</v>
      </c>
      <c r="I184" s="119">
        <v>50.17937737345282</v>
      </c>
      <c r="J184" s="119" t="s">
        <v>61</v>
      </c>
      <c r="K184" s="119">
        <v>-0.2248692930068165</v>
      </c>
      <c r="L184" s="119">
        <v>0.0052974093171908885</v>
      </c>
      <c r="M184" s="119">
        <v>-0.05101120499189052</v>
      </c>
      <c r="N184" s="119">
        <v>-0.06171744776807341</v>
      </c>
      <c r="O184" s="119">
        <v>-0.00938800080210973</v>
      </c>
      <c r="P184" s="119">
        <v>0.00015183647084463664</v>
      </c>
      <c r="Q184" s="119">
        <v>-0.0009469272868927573</v>
      </c>
      <c r="R184" s="119">
        <v>-0.0009486879186164787</v>
      </c>
      <c r="S184" s="119">
        <v>-0.0001521478295539023</v>
      </c>
      <c r="T184" s="119">
        <v>2.240301430025676E-06</v>
      </c>
      <c r="U184" s="119">
        <v>-1.3595962987728678E-05</v>
      </c>
      <c r="V184" s="119">
        <v>-3.503454973676243E-05</v>
      </c>
      <c r="W184" s="119">
        <v>-1.0358177222507695E-05</v>
      </c>
      <c r="X184" s="119">
        <v>67.5</v>
      </c>
    </row>
    <row r="185" s="119" customFormat="1" ht="12.75" hidden="1">
      <c r="A185" s="119" t="s">
        <v>149</v>
      </c>
    </row>
    <row r="186" spans="1:24" s="119" customFormat="1" ht="12.75" hidden="1">
      <c r="A186" s="119">
        <v>2681</v>
      </c>
      <c r="B186" s="119">
        <v>99.76</v>
      </c>
      <c r="C186" s="119">
        <v>106.56</v>
      </c>
      <c r="D186" s="119">
        <v>8.909152927392043</v>
      </c>
      <c r="E186" s="119">
        <v>9.202423816767626</v>
      </c>
      <c r="F186" s="119">
        <v>16.761835803237716</v>
      </c>
      <c r="G186" s="119" t="s">
        <v>59</v>
      </c>
      <c r="H186" s="119">
        <v>12.475892641755657</v>
      </c>
      <c r="I186" s="119">
        <v>44.73589264175566</v>
      </c>
      <c r="J186" s="119" t="s">
        <v>73</v>
      </c>
      <c r="K186" s="119">
        <v>0.9140156924054926</v>
      </c>
      <c r="M186" s="119" t="s">
        <v>68</v>
      </c>
      <c r="N186" s="119">
        <v>0.4869488133285594</v>
      </c>
      <c r="X186" s="119">
        <v>67.5</v>
      </c>
    </row>
    <row r="187" spans="1:24" s="119" customFormat="1" ht="12.75" hidden="1">
      <c r="A187" s="119">
        <v>2434</v>
      </c>
      <c r="B187" s="119">
        <v>87.37999725341797</v>
      </c>
      <c r="C187" s="119">
        <v>107.58000183105469</v>
      </c>
      <c r="D187" s="119">
        <v>9.104513168334961</v>
      </c>
      <c r="E187" s="119">
        <v>9.662322044372559</v>
      </c>
      <c r="F187" s="119">
        <v>11.345779608103392</v>
      </c>
      <c r="G187" s="119" t="s">
        <v>56</v>
      </c>
      <c r="H187" s="119">
        <v>9.735728350609847</v>
      </c>
      <c r="I187" s="119">
        <v>29.615725604027812</v>
      </c>
      <c r="J187" s="119" t="s">
        <v>62</v>
      </c>
      <c r="K187" s="119">
        <v>0.9138997177125927</v>
      </c>
      <c r="L187" s="119">
        <v>0.1696012375834536</v>
      </c>
      <c r="M187" s="119">
        <v>0.21635282488286992</v>
      </c>
      <c r="N187" s="119">
        <v>0.04287636784304551</v>
      </c>
      <c r="O187" s="119">
        <v>0.03670390300907754</v>
      </c>
      <c r="P187" s="119">
        <v>0.004865196800162957</v>
      </c>
      <c r="Q187" s="119">
        <v>0.004467717042511637</v>
      </c>
      <c r="R187" s="119">
        <v>0.0006600152071192331</v>
      </c>
      <c r="S187" s="119">
        <v>0.00048155645372474555</v>
      </c>
      <c r="T187" s="119">
        <v>7.159447153427997E-05</v>
      </c>
      <c r="U187" s="119">
        <v>9.772708976428484E-05</v>
      </c>
      <c r="V187" s="119">
        <v>2.4496353509705006E-05</v>
      </c>
      <c r="W187" s="119">
        <v>3.002657788982314E-05</v>
      </c>
      <c r="X187" s="119">
        <v>67.5</v>
      </c>
    </row>
    <row r="188" spans="1:24" s="119" customFormat="1" ht="12.75" hidden="1">
      <c r="A188" s="119">
        <v>2433</v>
      </c>
      <c r="B188" s="119">
        <v>114.76000213623047</v>
      </c>
      <c r="C188" s="119">
        <v>110.26000213623047</v>
      </c>
      <c r="D188" s="119">
        <v>9.25931453704834</v>
      </c>
      <c r="E188" s="119">
        <v>9.431758880615234</v>
      </c>
      <c r="F188" s="119">
        <v>17.35937840826141</v>
      </c>
      <c r="G188" s="119" t="s">
        <v>57</v>
      </c>
      <c r="H188" s="119">
        <v>-2.6532958188864626</v>
      </c>
      <c r="I188" s="119">
        <v>44.606706317344006</v>
      </c>
      <c r="J188" s="119" t="s">
        <v>60</v>
      </c>
      <c r="K188" s="119">
        <v>0.5791544726313282</v>
      </c>
      <c r="L188" s="119">
        <v>0.0009235932976730213</v>
      </c>
      <c r="M188" s="119">
        <v>-0.13900011618447194</v>
      </c>
      <c r="N188" s="119">
        <v>-0.0004431107114003512</v>
      </c>
      <c r="O188" s="119">
        <v>0.02295220127307188</v>
      </c>
      <c r="P188" s="119">
        <v>0.00010555313806642411</v>
      </c>
      <c r="Q188" s="119">
        <v>-0.002959189890131075</v>
      </c>
      <c r="R188" s="119">
        <v>-3.560639400533621E-05</v>
      </c>
      <c r="S188" s="119">
        <v>0.0002750753956498939</v>
      </c>
      <c r="T188" s="119">
        <v>7.506196577393127E-06</v>
      </c>
      <c r="U188" s="119">
        <v>-7.032733166854147E-05</v>
      </c>
      <c r="V188" s="119">
        <v>-2.8048697977732204E-06</v>
      </c>
      <c r="W188" s="119">
        <v>1.6324265849109933E-05</v>
      </c>
      <c r="X188" s="119">
        <v>67.5</v>
      </c>
    </row>
    <row r="189" spans="1:24" s="119" customFormat="1" ht="12.75" hidden="1">
      <c r="A189" s="119">
        <v>2435</v>
      </c>
      <c r="B189" s="119">
        <v>129.0800018310547</v>
      </c>
      <c r="C189" s="119">
        <v>121.58000183105469</v>
      </c>
      <c r="D189" s="119">
        <v>9.14574146270752</v>
      </c>
      <c r="E189" s="119">
        <v>9.588587760925293</v>
      </c>
      <c r="F189" s="119">
        <v>20.35814011318964</v>
      </c>
      <c r="G189" s="119" t="s">
        <v>58</v>
      </c>
      <c r="H189" s="119">
        <v>-8.586171605319237</v>
      </c>
      <c r="I189" s="119">
        <v>52.99383022573545</v>
      </c>
      <c r="J189" s="119" t="s">
        <v>61</v>
      </c>
      <c r="K189" s="119">
        <v>-0.7069602470197915</v>
      </c>
      <c r="L189" s="119">
        <v>0.16959872277013047</v>
      </c>
      <c r="M189" s="119">
        <v>-0.16579358412043899</v>
      </c>
      <c r="N189" s="119">
        <v>-0.04287407809282422</v>
      </c>
      <c r="O189" s="119">
        <v>-0.02864215342498131</v>
      </c>
      <c r="P189" s="119">
        <v>0.0048640516485087</v>
      </c>
      <c r="Q189" s="119">
        <v>-0.003347191474369963</v>
      </c>
      <c r="R189" s="119">
        <v>-0.0006590540632866025</v>
      </c>
      <c r="S189" s="119">
        <v>-0.0003952595917014632</v>
      </c>
      <c r="T189" s="119">
        <v>7.119989724159971E-05</v>
      </c>
      <c r="U189" s="119">
        <v>-6.785757506851796E-05</v>
      </c>
      <c r="V189" s="119">
        <v>-2.4335242770311053E-05</v>
      </c>
      <c r="W189" s="119">
        <v>-2.520146274050772E-05</v>
      </c>
      <c r="X189" s="119">
        <v>67.5</v>
      </c>
    </row>
    <row r="190" spans="1:14" s="119" customFormat="1" ht="12.75">
      <c r="A190" s="119" t="s">
        <v>155</v>
      </c>
      <c r="E190" s="120" t="s">
        <v>106</v>
      </c>
      <c r="F190" s="120">
        <f>MIN(F161:F189)</f>
        <v>4.85915735448377</v>
      </c>
      <c r="G190" s="120"/>
      <c r="H190" s="120"/>
      <c r="I190" s="121"/>
      <c r="J190" s="121" t="s">
        <v>158</v>
      </c>
      <c r="K190" s="120">
        <f>AVERAGE(K188,K183,K178,K173,K168,K163)</f>
        <v>0.558288662833389</v>
      </c>
      <c r="L190" s="120">
        <f>AVERAGE(L188,L183,L178,L173,L168,L163)</f>
        <v>0.0008393043867006505</v>
      </c>
      <c r="M190" s="121" t="s">
        <v>108</v>
      </c>
      <c r="N190" s="120" t="e">
        <f>Mittelwert(K186,K181,K176,K171,K166,K161)</f>
        <v>#NAME?</v>
      </c>
    </row>
    <row r="191" spans="5:14" s="119" customFormat="1" ht="12.75">
      <c r="E191" s="120" t="s">
        <v>107</v>
      </c>
      <c r="F191" s="120">
        <f>MAX(F161:F189)</f>
        <v>20.35814011318964</v>
      </c>
      <c r="G191" s="120"/>
      <c r="H191" s="120"/>
      <c r="I191" s="121"/>
      <c r="J191" s="121" t="s">
        <v>159</v>
      </c>
      <c r="K191" s="120">
        <f>AVERAGE(K189,K184,K179,K174,K169,K164)</f>
        <v>-0.7726056198423628</v>
      </c>
      <c r="L191" s="120">
        <f>AVERAGE(L189,L184,L179,L174,L169,L164)</f>
        <v>0.154070123005797</v>
      </c>
      <c r="M191" s="120"/>
      <c r="N191" s="120"/>
    </row>
    <row r="192" spans="5:14" s="119" customFormat="1" ht="12.75">
      <c r="E192" s="120"/>
      <c r="F192" s="120"/>
      <c r="G192" s="120"/>
      <c r="H192" s="120"/>
      <c r="I192" s="120"/>
      <c r="J192" s="121" t="s">
        <v>112</v>
      </c>
      <c r="K192" s="120">
        <f>ABS(K190/$G$33)</f>
        <v>0.3489304142708681</v>
      </c>
      <c r="L192" s="120">
        <f>ABS(L190/$H$33)</f>
        <v>0.0023314010741684738</v>
      </c>
      <c r="M192" s="121" t="s">
        <v>111</v>
      </c>
      <c r="N192" s="120">
        <f>K192+L192+L193+K193</f>
        <v>0.886536108043184</v>
      </c>
    </row>
    <row r="193" spans="5:14" s="119" customFormat="1" ht="12.75">
      <c r="E193" s="120"/>
      <c r="F193" s="120"/>
      <c r="G193" s="120"/>
      <c r="H193" s="120"/>
      <c r="I193" s="120"/>
      <c r="J193" s="120"/>
      <c r="K193" s="120">
        <f>ABS(K191/$G$34)</f>
        <v>0.43898046581952427</v>
      </c>
      <c r="L193" s="120">
        <f>ABS(L191/$H$34)</f>
        <v>0.09629382687862312</v>
      </c>
      <c r="M193" s="120"/>
      <c r="N193" s="120"/>
    </row>
    <row r="194" s="101" customFormat="1" ht="12.75"/>
    <row r="195" s="116" customFormat="1" ht="12.75">
      <c r="A195" s="116" t="s">
        <v>120</v>
      </c>
    </row>
    <row r="196" spans="1:24" s="116" customFormat="1" ht="12.75">
      <c r="A196" s="116">
        <v>2681</v>
      </c>
      <c r="B196" s="116">
        <v>87.3</v>
      </c>
      <c r="C196" s="116">
        <v>98.6</v>
      </c>
      <c r="D196" s="116">
        <v>9.489697611937101</v>
      </c>
      <c r="E196" s="116">
        <v>9.689438482433195</v>
      </c>
      <c r="F196" s="116">
        <v>12.914403628303479</v>
      </c>
      <c r="G196" s="116" t="s">
        <v>59</v>
      </c>
      <c r="H196" s="116">
        <v>12.541881596063966</v>
      </c>
      <c r="I196" s="116">
        <v>32.34188159606396</v>
      </c>
      <c r="J196" s="116" t="s">
        <v>73</v>
      </c>
      <c r="K196" s="116">
        <v>1.0493840202999294</v>
      </c>
      <c r="M196" s="116" t="s">
        <v>68</v>
      </c>
      <c r="N196" s="116">
        <v>0.6144146272804435</v>
      </c>
      <c r="X196" s="116">
        <v>67.5</v>
      </c>
    </row>
    <row r="197" spans="1:24" s="116" customFormat="1" ht="12.75">
      <c r="A197" s="116">
        <v>2433</v>
      </c>
      <c r="B197" s="116">
        <v>85.66000366210938</v>
      </c>
      <c r="C197" s="116">
        <v>106.76000213623047</v>
      </c>
      <c r="D197" s="116">
        <v>9.37901782989502</v>
      </c>
      <c r="E197" s="116">
        <v>9.461695671081543</v>
      </c>
      <c r="F197" s="116">
        <v>9.87654944585755</v>
      </c>
      <c r="G197" s="116" t="s">
        <v>56</v>
      </c>
      <c r="H197" s="116">
        <v>6.864254452915802</v>
      </c>
      <c r="I197" s="116">
        <v>25.024258115025173</v>
      </c>
      <c r="J197" s="116" t="s">
        <v>62</v>
      </c>
      <c r="K197" s="116">
        <v>0.921403497755432</v>
      </c>
      <c r="L197" s="116">
        <v>0.37715758446968284</v>
      </c>
      <c r="M197" s="116">
        <v>0.2181298507910566</v>
      </c>
      <c r="N197" s="116">
        <v>0.09519443353990578</v>
      </c>
      <c r="O197" s="116">
        <v>0.037005216117709655</v>
      </c>
      <c r="P197" s="116">
        <v>0.010819530129467935</v>
      </c>
      <c r="Q197" s="116">
        <v>0.004504339963362949</v>
      </c>
      <c r="R197" s="116">
        <v>0.001465317622889354</v>
      </c>
      <c r="S197" s="116">
        <v>0.0004855021994247434</v>
      </c>
      <c r="T197" s="116">
        <v>0.00015918470187822005</v>
      </c>
      <c r="U197" s="116">
        <v>9.851029687021408E-05</v>
      </c>
      <c r="V197" s="116">
        <v>5.439352936279373E-05</v>
      </c>
      <c r="W197" s="116">
        <v>3.027201901686863E-05</v>
      </c>
      <c r="X197" s="116">
        <v>67.5</v>
      </c>
    </row>
    <row r="198" spans="1:24" s="116" customFormat="1" ht="12.75">
      <c r="A198" s="116">
        <v>2435</v>
      </c>
      <c r="B198" s="116">
        <v>128.66000366210938</v>
      </c>
      <c r="C198" s="116">
        <v>121.36000061035156</v>
      </c>
      <c r="D198" s="116">
        <v>9.120542526245117</v>
      </c>
      <c r="E198" s="116">
        <v>9.55008602142334</v>
      </c>
      <c r="F198" s="116">
        <v>19.597899695266882</v>
      </c>
      <c r="G198" s="116" t="s">
        <v>57</v>
      </c>
      <c r="H198" s="116">
        <v>-10.00509336060864</v>
      </c>
      <c r="I198" s="116">
        <v>51.154910301500735</v>
      </c>
      <c r="J198" s="116" t="s">
        <v>60</v>
      </c>
      <c r="K198" s="116">
        <v>0.8684091432580758</v>
      </c>
      <c r="L198" s="116">
        <v>-0.002051039291048626</v>
      </c>
      <c r="M198" s="116">
        <v>-0.20474190085585317</v>
      </c>
      <c r="N198" s="116">
        <v>-0.000984034231027147</v>
      </c>
      <c r="O198" s="116">
        <v>0.035008253328531906</v>
      </c>
      <c r="P198" s="116">
        <v>-0.0002349007126896148</v>
      </c>
      <c r="Q198" s="116">
        <v>-0.004185661744732037</v>
      </c>
      <c r="R198" s="116">
        <v>-7.910512011166406E-05</v>
      </c>
      <c r="S198" s="116">
        <v>0.0004688802333841613</v>
      </c>
      <c r="T198" s="116">
        <v>-1.6742111201901108E-05</v>
      </c>
      <c r="U198" s="116">
        <v>-8.83680726443301E-05</v>
      </c>
      <c r="V198" s="116">
        <v>-6.23408674221706E-06</v>
      </c>
      <c r="W198" s="116">
        <v>2.947958972698883E-05</v>
      </c>
      <c r="X198" s="116">
        <v>67.5</v>
      </c>
    </row>
    <row r="199" spans="1:24" s="116" customFormat="1" ht="12.75">
      <c r="A199" s="116">
        <v>2434</v>
      </c>
      <c r="B199" s="116">
        <v>91.95999908447266</v>
      </c>
      <c r="C199" s="116">
        <v>110.76000213623047</v>
      </c>
      <c r="D199" s="116">
        <v>9.412781715393066</v>
      </c>
      <c r="E199" s="116">
        <v>10.00118637084961</v>
      </c>
      <c r="F199" s="116">
        <v>15.609857122851134</v>
      </c>
      <c r="G199" s="116" t="s">
        <v>58</v>
      </c>
      <c r="H199" s="116">
        <v>14.95934480563485</v>
      </c>
      <c r="I199" s="116">
        <v>39.419343890107506</v>
      </c>
      <c r="J199" s="116" t="s">
        <v>61</v>
      </c>
      <c r="K199" s="116">
        <v>0.3079772160107287</v>
      </c>
      <c r="L199" s="116">
        <v>-0.3771520074994067</v>
      </c>
      <c r="M199" s="116">
        <v>0.07524218125533445</v>
      </c>
      <c r="N199" s="116">
        <v>-0.0951893473746706</v>
      </c>
      <c r="O199" s="116">
        <v>0.011992006454456779</v>
      </c>
      <c r="P199" s="116">
        <v>-0.010816979887086893</v>
      </c>
      <c r="Q199" s="116">
        <v>0.0016641256756132613</v>
      </c>
      <c r="R199" s="116">
        <v>-0.0014631808213348843</v>
      </c>
      <c r="S199" s="116">
        <v>0.00012595123019596788</v>
      </c>
      <c r="T199" s="116">
        <v>-0.00015830183519012335</v>
      </c>
      <c r="U199" s="116">
        <v>4.353575917087137E-05</v>
      </c>
      <c r="V199" s="116">
        <v>-5.4035101545491864E-05</v>
      </c>
      <c r="W199" s="116">
        <v>6.881055506684327E-06</v>
      </c>
      <c r="X199" s="116">
        <v>67.5</v>
      </c>
    </row>
    <row r="200" s="116" customFormat="1" ht="12.75">
      <c r="A200" s="116" t="s">
        <v>126</v>
      </c>
    </row>
    <row r="201" spans="1:24" s="116" customFormat="1" ht="12.75">
      <c r="A201" s="116">
        <v>2681</v>
      </c>
      <c r="B201" s="116">
        <v>92.2</v>
      </c>
      <c r="C201" s="116">
        <v>97.7</v>
      </c>
      <c r="D201" s="116">
        <v>9.322487471020686</v>
      </c>
      <c r="E201" s="116">
        <v>9.683728127183327</v>
      </c>
      <c r="F201" s="116">
        <v>9.968750309962035</v>
      </c>
      <c r="G201" s="116" t="s">
        <v>59</v>
      </c>
      <c r="H201" s="116">
        <v>0.7180216765596583</v>
      </c>
      <c r="I201" s="116">
        <v>25.418021676559654</v>
      </c>
      <c r="J201" s="116" t="s">
        <v>73</v>
      </c>
      <c r="K201" s="116">
        <v>1.0048991969088747</v>
      </c>
      <c r="M201" s="116" t="s">
        <v>68</v>
      </c>
      <c r="N201" s="116">
        <v>0.7016552849442933</v>
      </c>
      <c r="X201" s="116">
        <v>67.5</v>
      </c>
    </row>
    <row r="202" spans="1:24" s="116" customFormat="1" ht="12.75">
      <c r="A202" s="116">
        <v>2433</v>
      </c>
      <c r="B202" s="116">
        <v>89.80000305175781</v>
      </c>
      <c r="C202" s="116">
        <v>108</v>
      </c>
      <c r="D202" s="116">
        <v>9.312321662902832</v>
      </c>
      <c r="E202" s="116">
        <v>9.227096557617188</v>
      </c>
      <c r="F202" s="116">
        <v>10.484237316782824</v>
      </c>
      <c r="G202" s="116" t="s">
        <v>56</v>
      </c>
      <c r="H202" s="116">
        <v>4.458872419920176</v>
      </c>
      <c r="I202" s="116">
        <v>26.75887547167799</v>
      </c>
      <c r="J202" s="116" t="s">
        <v>62</v>
      </c>
      <c r="K202" s="116">
        <v>0.7473689470252112</v>
      </c>
      <c r="L202" s="116">
        <v>0.6377663091582125</v>
      </c>
      <c r="M202" s="116">
        <v>0.17692968336764092</v>
      </c>
      <c r="N202" s="116">
        <v>0.08389249067533464</v>
      </c>
      <c r="O202" s="116">
        <v>0.030015788705557458</v>
      </c>
      <c r="P202" s="116">
        <v>0.018295503549461616</v>
      </c>
      <c r="Q202" s="116">
        <v>0.0036535729158394697</v>
      </c>
      <c r="R202" s="116">
        <v>0.0012913343496404855</v>
      </c>
      <c r="S202" s="116">
        <v>0.00039378718240915895</v>
      </c>
      <c r="T202" s="116">
        <v>0.00026920236019268483</v>
      </c>
      <c r="U202" s="116">
        <v>7.991023160545548E-05</v>
      </c>
      <c r="V202" s="116">
        <v>4.7933868674018266E-05</v>
      </c>
      <c r="W202" s="116">
        <v>2.4555498189867507E-05</v>
      </c>
      <c r="X202" s="116">
        <v>67.5</v>
      </c>
    </row>
    <row r="203" spans="1:24" s="116" customFormat="1" ht="12.75">
      <c r="A203" s="116">
        <v>2435</v>
      </c>
      <c r="B203" s="116">
        <v>121.0999984741211</v>
      </c>
      <c r="C203" s="116">
        <v>117</v>
      </c>
      <c r="D203" s="116">
        <v>9.131021499633789</v>
      </c>
      <c r="E203" s="116">
        <v>9.613075256347656</v>
      </c>
      <c r="F203" s="116">
        <v>18.151155290135236</v>
      </c>
      <c r="G203" s="116" t="s">
        <v>57</v>
      </c>
      <c r="H203" s="116">
        <v>-6.290816269798583</v>
      </c>
      <c r="I203" s="116">
        <v>47.30918220432251</v>
      </c>
      <c r="J203" s="116" t="s">
        <v>60</v>
      </c>
      <c r="K203" s="116">
        <v>0.2722848803080682</v>
      </c>
      <c r="L203" s="116">
        <v>-0.0034693585883652307</v>
      </c>
      <c r="M203" s="116">
        <v>-0.06258274111566334</v>
      </c>
      <c r="N203" s="116">
        <v>-0.0008673723235135327</v>
      </c>
      <c r="O203" s="116">
        <v>0.011236421003338192</v>
      </c>
      <c r="P203" s="116">
        <v>-0.0003970746691849302</v>
      </c>
      <c r="Q203" s="116">
        <v>-0.0012021946419078066</v>
      </c>
      <c r="R203" s="116">
        <v>-6.974384015193347E-05</v>
      </c>
      <c r="S203" s="116">
        <v>0.00017173900477159286</v>
      </c>
      <c r="T203" s="116">
        <v>-2.8283054504216953E-05</v>
      </c>
      <c r="U203" s="116">
        <v>-2.0220037599506217E-05</v>
      </c>
      <c r="V203" s="116">
        <v>-5.500732324744664E-06</v>
      </c>
      <c r="W203" s="116">
        <v>1.1434403304642996E-05</v>
      </c>
      <c r="X203" s="116">
        <v>67.5</v>
      </c>
    </row>
    <row r="204" spans="1:24" s="116" customFormat="1" ht="12.75">
      <c r="A204" s="116">
        <v>2434</v>
      </c>
      <c r="B204" s="116">
        <v>71.9800033569336</v>
      </c>
      <c r="C204" s="116">
        <v>91.27999877929688</v>
      </c>
      <c r="D204" s="116">
        <v>9.543777465820312</v>
      </c>
      <c r="E204" s="116">
        <v>10.27448844909668</v>
      </c>
      <c r="F204" s="116">
        <v>10.87472310043409</v>
      </c>
      <c r="G204" s="116" t="s">
        <v>58</v>
      </c>
      <c r="H204" s="116">
        <v>22.582075269933682</v>
      </c>
      <c r="I204" s="116">
        <v>27.062078626867272</v>
      </c>
      <c r="J204" s="116" t="s">
        <v>61</v>
      </c>
      <c r="K204" s="116">
        <v>0.696003798073828</v>
      </c>
      <c r="L204" s="116">
        <v>-0.637756872678197</v>
      </c>
      <c r="M204" s="116">
        <v>0.16549173203221826</v>
      </c>
      <c r="N204" s="116">
        <v>-0.08388800663362739</v>
      </c>
      <c r="O204" s="116">
        <v>0.027833260941765536</v>
      </c>
      <c r="P204" s="116">
        <v>-0.018291194106330354</v>
      </c>
      <c r="Q204" s="116">
        <v>0.003450119286970218</v>
      </c>
      <c r="R204" s="116">
        <v>-0.0012894495722292816</v>
      </c>
      <c r="S204" s="116">
        <v>0.00035436430304110347</v>
      </c>
      <c r="T204" s="116">
        <v>-0.0002677124942194957</v>
      </c>
      <c r="U204" s="116">
        <v>7.730973544588087E-05</v>
      </c>
      <c r="V204" s="116">
        <v>-4.7617199728139614E-05</v>
      </c>
      <c r="W204" s="116">
        <v>2.1730782600250636E-05</v>
      </c>
      <c r="X204" s="116">
        <v>67.5</v>
      </c>
    </row>
    <row r="205" s="116" customFormat="1" ht="12.75">
      <c r="A205" s="116" t="s">
        <v>132</v>
      </c>
    </row>
    <row r="206" spans="1:24" s="116" customFormat="1" ht="12.75">
      <c r="A206" s="116">
        <v>2681</v>
      </c>
      <c r="B206" s="116">
        <v>96.46</v>
      </c>
      <c r="C206" s="116">
        <v>101.56</v>
      </c>
      <c r="D206" s="116">
        <v>9.141242077465035</v>
      </c>
      <c r="E206" s="116">
        <v>9.462298649136041</v>
      </c>
      <c r="F206" s="116">
        <v>7.5421514561246585</v>
      </c>
      <c r="G206" s="116" t="s">
        <v>59</v>
      </c>
      <c r="H206" s="116">
        <v>-9.34444047449378</v>
      </c>
      <c r="I206" s="116">
        <v>19.61555952550621</v>
      </c>
      <c r="J206" s="116" t="s">
        <v>73</v>
      </c>
      <c r="K206" s="116">
        <v>2.769142725179866</v>
      </c>
      <c r="M206" s="116" t="s">
        <v>68</v>
      </c>
      <c r="N206" s="116">
        <v>1.8393897353721411</v>
      </c>
      <c r="X206" s="116">
        <v>67.5</v>
      </c>
    </row>
    <row r="207" spans="1:24" s="116" customFormat="1" ht="12.75">
      <c r="A207" s="116">
        <v>2433</v>
      </c>
      <c r="B207" s="116">
        <v>106.87999725341797</v>
      </c>
      <c r="C207" s="116">
        <v>101.27999877929688</v>
      </c>
      <c r="D207" s="116">
        <v>9.191271781921387</v>
      </c>
      <c r="E207" s="116">
        <v>9.361759185791016</v>
      </c>
      <c r="F207" s="116">
        <v>14.39759132524671</v>
      </c>
      <c r="G207" s="116" t="s">
        <v>56</v>
      </c>
      <c r="H207" s="116">
        <v>-2.1223695773377074</v>
      </c>
      <c r="I207" s="116">
        <v>37.25762767608026</v>
      </c>
      <c r="J207" s="116" t="s">
        <v>62</v>
      </c>
      <c r="K207" s="116">
        <v>1.3094631539226274</v>
      </c>
      <c r="L207" s="116">
        <v>0.9763957287206377</v>
      </c>
      <c r="M207" s="116">
        <v>0.30999772622740823</v>
      </c>
      <c r="N207" s="116">
        <v>0.03754310604607954</v>
      </c>
      <c r="O207" s="116">
        <v>0.052590497705009065</v>
      </c>
      <c r="P207" s="116">
        <v>0.028009608747897926</v>
      </c>
      <c r="Q207" s="116">
        <v>0.006401496796915811</v>
      </c>
      <c r="R207" s="116">
        <v>0.0005778813946337552</v>
      </c>
      <c r="S207" s="116">
        <v>0.0006899585305310486</v>
      </c>
      <c r="T207" s="116">
        <v>0.0004121362600565466</v>
      </c>
      <c r="U207" s="116">
        <v>0.0001400269583380913</v>
      </c>
      <c r="V207" s="116">
        <v>2.145972381521406E-05</v>
      </c>
      <c r="W207" s="116">
        <v>4.302161335580328E-05</v>
      </c>
      <c r="X207" s="116">
        <v>67.5</v>
      </c>
    </row>
    <row r="208" spans="1:24" s="116" customFormat="1" ht="12.75">
      <c r="A208" s="116">
        <v>2435</v>
      </c>
      <c r="B208" s="116">
        <v>124.05999755859375</v>
      </c>
      <c r="C208" s="116">
        <v>120.86000061035156</v>
      </c>
      <c r="D208" s="116">
        <v>9.136027336120605</v>
      </c>
      <c r="E208" s="116">
        <v>9.854073524475098</v>
      </c>
      <c r="F208" s="116">
        <v>17.557632365537234</v>
      </c>
      <c r="G208" s="116" t="s">
        <v>57</v>
      </c>
      <c r="H208" s="116">
        <v>-10.817159495124429</v>
      </c>
      <c r="I208" s="116">
        <v>45.742838063469314</v>
      </c>
      <c r="J208" s="116" t="s">
        <v>60</v>
      </c>
      <c r="K208" s="116">
        <v>0.06173346610226796</v>
      </c>
      <c r="L208" s="116">
        <v>-0.005312564693659221</v>
      </c>
      <c r="M208" s="116">
        <v>-0.011094286032186056</v>
      </c>
      <c r="N208" s="116">
        <v>-0.00038812125901207514</v>
      </c>
      <c r="O208" s="116">
        <v>0.003045999041724031</v>
      </c>
      <c r="P208" s="116">
        <v>-0.0006079040245975331</v>
      </c>
      <c r="Q208" s="116">
        <v>-6.113713407191945E-05</v>
      </c>
      <c r="R208" s="116">
        <v>-3.123158560803388E-05</v>
      </c>
      <c r="S208" s="116">
        <v>8.636641954968298E-05</v>
      </c>
      <c r="T208" s="116">
        <v>-4.329028531970504E-05</v>
      </c>
      <c r="U208" s="116">
        <v>9.786727573006857E-06</v>
      </c>
      <c r="V208" s="116">
        <v>-2.4636771926491026E-06</v>
      </c>
      <c r="W208" s="116">
        <v>6.7951857856038085E-06</v>
      </c>
      <c r="X208" s="116">
        <v>67.5</v>
      </c>
    </row>
    <row r="209" spans="1:24" s="116" customFormat="1" ht="12.75">
      <c r="A209" s="116">
        <v>2434</v>
      </c>
      <c r="B209" s="116">
        <v>57.7599983215332</v>
      </c>
      <c r="C209" s="116">
        <v>75.55999755859375</v>
      </c>
      <c r="D209" s="116">
        <v>9.525174140930176</v>
      </c>
      <c r="E209" s="116">
        <v>10.2935209274292</v>
      </c>
      <c r="F209" s="116">
        <v>8.889292849912605</v>
      </c>
      <c r="G209" s="116" t="s">
        <v>58</v>
      </c>
      <c r="H209" s="116">
        <v>31.891210519223662</v>
      </c>
      <c r="I209" s="116">
        <v>22.15120884075687</v>
      </c>
      <c r="J209" s="116" t="s">
        <v>61</v>
      </c>
      <c r="K209" s="116">
        <v>1.308007160012511</v>
      </c>
      <c r="L209" s="116">
        <v>-0.9763812757935707</v>
      </c>
      <c r="M209" s="116">
        <v>0.3097991399013225</v>
      </c>
      <c r="N209" s="116">
        <v>-0.037541099790436044</v>
      </c>
      <c r="O209" s="116">
        <v>0.052502212702879296</v>
      </c>
      <c r="P209" s="116">
        <v>-0.028003011175714625</v>
      </c>
      <c r="Q209" s="116">
        <v>0.006401204846883191</v>
      </c>
      <c r="R209" s="116">
        <v>-0.0005770368223296169</v>
      </c>
      <c r="S209" s="116">
        <v>0.0006845316759849263</v>
      </c>
      <c r="T209" s="116">
        <v>-0.000409856374905083</v>
      </c>
      <c r="U209" s="116">
        <v>0.00013968453395000216</v>
      </c>
      <c r="V209" s="116">
        <v>-2.1317833870158717E-05</v>
      </c>
      <c r="W209" s="116">
        <v>4.248158031282922E-05</v>
      </c>
      <c r="X209" s="116">
        <v>67.5</v>
      </c>
    </row>
    <row r="210" s="116" customFormat="1" ht="12.75">
      <c r="A210" s="116" t="s">
        <v>138</v>
      </c>
    </row>
    <row r="211" spans="1:24" s="116" customFormat="1" ht="12.75">
      <c r="A211" s="116">
        <v>2681</v>
      </c>
      <c r="B211" s="116">
        <v>98.14</v>
      </c>
      <c r="C211" s="116">
        <v>101.64</v>
      </c>
      <c r="D211" s="116">
        <v>9.198571434296012</v>
      </c>
      <c r="E211" s="116">
        <v>9.542513526362994</v>
      </c>
      <c r="F211" s="116">
        <v>10.880008449909592</v>
      </c>
      <c r="G211" s="116" t="s">
        <v>59</v>
      </c>
      <c r="H211" s="116">
        <v>-2.5177414564883236</v>
      </c>
      <c r="I211" s="116">
        <v>28.122258543511673</v>
      </c>
      <c r="J211" s="116" t="s">
        <v>73</v>
      </c>
      <c r="K211" s="116">
        <v>1.3410766204502345</v>
      </c>
      <c r="M211" s="116" t="s">
        <v>68</v>
      </c>
      <c r="N211" s="116">
        <v>0.9858839329496975</v>
      </c>
      <c r="X211" s="116">
        <v>67.5</v>
      </c>
    </row>
    <row r="212" spans="1:24" s="116" customFormat="1" ht="12.75">
      <c r="A212" s="116">
        <v>2433</v>
      </c>
      <c r="B212" s="116">
        <v>94.08000183105469</v>
      </c>
      <c r="C212" s="116">
        <v>101.37999725341797</v>
      </c>
      <c r="D212" s="116">
        <v>9.17091178894043</v>
      </c>
      <c r="E212" s="116">
        <v>9.290406227111816</v>
      </c>
      <c r="F212" s="116">
        <v>11.943151031407025</v>
      </c>
      <c r="G212" s="116" t="s">
        <v>56</v>
      </c>
      <c r="H212" s="116">
        <v>4.378047742046817</v>
      </c>
      <c r="I212" s="116">
        <v>30.95804957310151</v>
      </c>
      <c r="J212" s="116" t="s">
        <v>62</v>
      </c>
      <c r="K212" s="116">
        <v>0.7876996882469569</v>
      </c>
      <c r="L212" s="116">
        <v>0.8264418922349677</v>
      </c>
      <c r="M212" s="116">
        <v>0.18647759161666091</v>
      </c>
      <c r="N212" s="116">
        <v>0.03531898064945072</v>
      </c>
      <c r="O212" s="116">
        <v>0.03163546788177971</v>
      </c>
      <c r="P212" s="116">
        <v>0.02370798985569535</v>
      </c>
      <c r="Q212" s="116">
        <v>0.0038507763029186227</v>
      </c>
      <c r="R212" s="116">
        <v>0.0005436761612727066</v>
      </c>
      <c r="S212" s="116">
        <v>0.00041502536431163963</v>
      </c>
      <c r="T212" s="116">
        <v>0.0003488355155912692</v>
      </c>
      <c r="U212" s="116">
        <v>8.422150400414498E-05</v>
      </c>
      <c r="V212" s="116">
        <v>2.0191060501835794E-05</v>
      </c>
      <c r="W212" s="116">
        <v>2.5874504608488732E-05</v>
      </c>
      <c r="X212" s="116">
        <v>67.5</v>
      </c>
    </row>
    <row r="213" spans="1:24" s="116" customFormat="1" ht="12.75">
      <c r="A213" s="116">
        <v>2435</v>
      </c>
      <c r="B213" s="116">
        <v>130.0800018310547</v>
      </c>
      <c r="C213" s="116">
        <v>110.58000183105469</v>
      </c>
      <c r="D213" s="116">
        <v>9.203502655029297</v>
      </c>
      <c r="E213" s="116">
        <v>9.970619201660156</v>
      </c>
      <c r="F213" s="116">
        <v>18.743151952975303</v>
      </c>
      <c r="G213" s="116" t="s">
        <v>57</v>
      </c>
      <c r="H213" s="116">
        <v>-14.094280914892096</v>
      </c>
      <c r="I213" s="116">
        <v>48.4857209161626</v>
      </c>
      <c r="J213" s="116" t="s">
        <v>60</v>
      </c>
      <c r="K213" s="116">
        <v>0.44778300043970093</v>
      </c>
      <c r="L213" s="116">
        <v>-0.004496400466201603</v>
      </c>
      <c r="M213" s="116">
        <v>-0.10425607089573363</v>
      </c>
      <c r="N213" s="116">
        <v>-0.00036490081294512987</v>
      </c>
      <c r="O213" s="116">
        <v>0.018263596406692853</v>
      </c>
      <c r="P213" s="116">
        <v>-0.0005145741619966957</v>
      </c>
      <c r="Q213" s="116">
        <v>-0.002068355304675308</v>
      </c>
      <c r="R213" s="116">
        <v>-2.93534136261812E-05</v>
      </c>
      <c r="S213" s="116">
        <v>0.0002619354222956322</v>
      </c>
      <c r="T213" s="116">
        <v>-3.664969143242607E-05</v>
      </c>
      <c r="U213" s="116">
        <v>-3.944475033514058E-05</v>
      </c>
      <c r="V213" s="116">
        <v>-2.3126063101515477E-06</v>
      </c>
      <c r="W213" s="116">
        <v>1.69849371036145E-05</v>
      </c>
      <c r="X213" s="116">
        <v>67.5</v>
      </c>
    </row>
    <row r="214" spans="1:24" s="116" customFormat="1" ht="12.75">
      <c r="A214" s="116">
        <v>2434</v>
      </c>
      <c r="B214" s="116">
        <v>68.72000122070312</v>
      </c>
      <c r="C214" s="116">
        <v>90.22000122070312</v>
      </c>
      <c r="D214" s="116">
        <v>9.650324821472168</v>
      </c>
      <c r="E214" s="116">
        <v>10.246496200561523</v>
      </c>
      <c r="F214" s="116">
        <v>9.140457180857174</v>
      </c>
      <c r="G214" s="116" t="s">
        <v>58</v>
      </c>
      <c r="H214" s="116">
        <v>21.272078721933497</v>
      </c>
      <c r="I214" s="116">
        <v>22.492079942636618</v>
      </c>
      <c r="J214" s="116" t="s">
        <v>61</v>
      </c>
      <c r="K214" s="116">
        <v>0.6480441214775209</v>
      </c>
      <c r="L214" s="116">
        <v>-0.8264296604211162</v>
      </c>
      <c r="M214" s="116">
        <v>0.15461100819972015</v>
      </c>
      <c r="N214" s="116">
        <v>-0.035317095598491485</v>
      </c>
      <c r="O214" s="116">
        <v>0.025831064135891726</v>
      </c>
      <c r="P214" s="116">
        <v>-0.02370240486595314</v>
      </c>
      <c r="Q214" s="116">
        <v>0.0032481355373107706</v>
      </c>
      <c r="R214" s="116">
        <v>-0.0005428831784506832</v>
      </c>
      <c r="S214" s="116">
        <v>0.00032192528258715255</v>
      </c>
      <c r="T214" s="116">
        <v>-0.000346904910682646</v>
      </c>
      <c r="U214" s="116">
        <v>7.441352973565113E-05</v>
      </c>
      <c r="V214" s="116">
        <v>-2.0058184769391292E-05</v>
      </c>
      <c r="W214" s="116">
        <v>1.9519269974078545E-05</v>
      </c>
      <c r="X214" s="116">
        <v>67.5</v>
      </c>
    </row>
    <row r="215" s="116" customFormat="1" ht="12.75">
      <c r="A215" s="116" t="s">
        <v>144</v>
      </c>
    </row>
    <row r="216" spans="1:24" s="116" customFormat="1" ht="12.75">
      <c r="A216" s="116">
        <v>2681</v>
      </c>
      <c r="B216" s="116">
        <v>84.1</v>
      </c>
      <c r="C216" s="116">
        <v>91.3</v>
      </c>
      <c r="D216" s="116">
        <v>8.893943473221595</v>
      </c>
      <c r="E216" s="116">
        <v>9.29141096883372</v>
      </c>
      <c r="F216" s="116">
        <v>7.894149091567919</v>
      </c>
      <c r="G216" s="116" t="s">
        <v>59</v>
      </c>
      <c r="H216" s="116">
        <v>4.490932351158698</v>
      </c>
      <c r="I216" s="116">
        <v>21.090932351158692</v>
      </c>
      <c r="J216" s="116" t="s">
        <v>73</v>
      </c>
      <c r="K216" s="116">
        <v>0.9846847261882267</v>
      </c>
      <c r="M216" s="116" t="s">
        <v>68</v>
      </c>
      <c r="N216" s="116">
        <v>0.5158908237290452</v>
      </c>
      <c r="X216" s="116">
        <v>67.5</v>
      </c>
    </row>
    <row r="217" spans="1:24" s="116" customFormat="1" ht="12.75">
      <c r="A217" s="116">
        <v>2433</v>
      </c>
      <c r="B217" s="116">
        <v>107.12000274658203</v>
      </c>
      <c r="C217" s="116">
        <v>118.91999816894531</v>
      </c>
      <c r="D217" s="116">
        <v>9.114471435546875</v>
      </c>
      <c r="E217" s="116">
        <v>9.28614616394043</v>
      </c>
      <c r="F217" s="116">
        <v>12.272145314890366</v>
      </c>
      <c r="G217" s="116" t="s">
        <v>56</v>
      </c>
      <c r="H217" s="116">
        <v>-7.594618601165848</v>
      </c>
      <c r="I217" s="116">
        <v>32.02538414541619</v>
      </c>
      <c r="J217" s="116" t="s">
        <v>62</v>
      </c>
      <c r="K217" s="116">
        <v>0.9601185640373103</v>
      </c>
      <c r="L217" s="116">
        <v>0.0789590227706464</v>
      </c>
      <c r="M217" s="116">
        <v>0.2272952272752713</v>
      </c>
      <c r="N217" s="116">
        <v>0.058687960486917656</v>
      </c>
      <c r="O217" s="116">
        <v>0.03856032269741315</v>
      </c>
      <c r="P217" s="116">
        <v>0.0022650269433848237</v>
      </c>
      <c r="Q217" s="116">
        <v>0.004693644635154404</v>
      </c>
      <c r="R217" s="116">
        <v>0.0009033269811452649</v>
      </c>
      <c r="S217" s="116">
        <v>0.0005059173880524901</v>
      </c>
      <c r="T217" s="116">
        <v>3.3320138512214976E-05</v>
      </c>
      <c r="U217" s="116">
        <v>0.00010265765709155442</v>
      </c>
      <c r="V217" s="116">
        <v>3.352879145499865E-05</v>
      </c>
      <c r="W217" s="116">
        <v>3.1550670280844806E-05</v>
      </c>
      <c r="X217" s="116">
        <v>67.5</v>
      </c>
    </row>
    <row r="218" spans="1:24" s="116" customFormat="1" ht="12.75">
      <c r="A218" s="116">
        <v>2435</v>
      </c>
      <c r="B218" s="116">
        <v>116.68000030517578</v>
      </c>
      <c r="C218" s="116">
        <v>110.87999725341797</v>
      </c>
      <c r="D218" s="116">
        <v>9.329912185668945</v>
      </c>
      <c r="E218" s="116">
        <v>9.749964714050293</v>
      </c>
      <c r="F218" s="116">
        <v>19.675372159653065</v>
      </c>
      <c r="G218" s="116" t="s">
        <v>57</v>
      </c>
      <c r="H218" s="116">
        <v>0.9993770682770418</v>
      </c>
      <c r="I218" s="116">
        <v>50.17937737345282</v>
      </c>
      <c r="J218" s="116" t="s">
        <v>60</v>
      </c>
      <c r="K218" s="116">
        <v>0.1379901777075902</v>
      </c>
      <c r="L218" s="116">
        <v>-0.0004292931321630454</v>
      </c>
      <c r="M218" s="116">
        <v>-0.030108501142878222</v>
      </c>
      <c r="N218" s="116">
        <v>-0.0006070101127867796</v>
      </c>
      <c r="O218" s="116">
        <v>0.005953184204201831</v>
      </c>
      <c r="P218" s="116">
        <v>-4.920592640236662E-05</v>
      </c>
      <c r="Q218" s="116">
        <v>-0.0004994264925625423</v>
      </c>
      <c r="R218" s="116">
        <v>-4.8799714115491646E-05</v>
      </c>
      <c r="S218" s="116">
        <v>0.00011168603160459623</v>
      </c>
      <c r="T218" s="116">
        <v>-3.5064815857621156E-06</v>
      </c>
      <c r="U218" s="116">
        <v>-2.798481450461727E-06</v>
      </c>
      <c r="V218" s="116">
        <v>-3.848150039223177E-06</v>
      </c>
      <c r="W218" s="116">
        <v>7.984254233975743E-06</v>
      </c>
      <c r="X218" s="116">
        <v>67.5</v>
      </c>
    </row>
    <row r="219" spans="1:24" s="116" customFormat="1" ht="12.75">
      <c r="A219" s="116">
        <v>2434</v>
      </c>
      <c r="B219" s="116">
        <v>77.55999755859375</v>
      </c>
      <c r="C219" s="116">
        <v>90.76000213623047</v>
      </c>
      <c r="D219" s="116">
        <v>9.404874801635742</v>
      </c>
      <c r="E219" s="116">
        <v>9.996986389160156</v>
      </c>
      <c r="F219" s="116">
        <v>10.761670599634382</v>
      </c>
      <c r="G219" s="116" t="s">
        <v>58</v>
      </c>
      <c r="H219" s="116">
        <v>17.12266217857926</v>
      </c>
      <c r="I219" s="116">
        <v>27.18265973717301</v>
      </c>
      <c r="J219" s="116" t="s">
        <v>61</v>
      </c>
      <c r="K219" s="116">
        <v>0.9501507079749477</v>
      </c>
      <c r="L219" s="116">
        <v>-0.07895785574787435</v>
      </c>
      <c r="M219" s="116">
        <v>0.22529225131159425</v>
      </c>
      <c r="N219" s="116">
        <v>-0.05868482124738034</v>
      </c>
      <c r="O219" s="116">
        <v>0.038098006304260565</v>
      </c>
      <c r="P219" s="116">
        <v>-0.0022644924003109575</v>
      </c>
      <c r="Q219" s="116">
        <v>0.004666998300796819</v>
      </c>
      <c r="R219" s="116">
        <v>-0.0009020078839828752</v>
      </c>
      <c r="S219" s="116">
        <v>0.0004934355417663699</v>
      </c>
      <c r="T219" s="116">
        <v>-3.313512060279701E-05</v>
      </c>
      <c r="U219" s="116">
        <v>0.00010261950624076592</v>
      </c>
      <c r="V219" s="116">
        <v>-3.330723041185528E-05</v>
      </c>
      <c r="W219" s="116">
        <v>3.052370356784747E-05</v>
      </c>
      <c r="X219" s="116">
        <v>67.5</v>
      </c>
    </row>
    <row r="220" s="116" customFormat="1" ht="12.75">
      <c r="A220" s="116" t="s">
        <v>150</v>
      </c>
    </row>
    <row r="221" spans="1:24" s="116" customFormat="1" ht="12.75">
      <c r="A221" s="116">
        <v>2681</v>
      </c>
      <c r="B221" s="116">
        <v>99.76</v>
      </c>
      <c r="C221" s="116">
        <v>106.56</v>
      </c>
      <c r="D221" s="116">
        <v>8.909152927392043</v>
      </c>
      <c r="E221" s="116">
        <v>9.202423816767626</v>
      </c>
      <c r="F221" s="116">
        <v>14.099723221673521</v>
      </c>
      <c r="G221" s="116" t="s">
        <v>59</v>
      </c>
      <c r="H221" s="116">
        <v>5.370943992508117</v>
      </c>
      <c r="I221" s="116">
        <v>37.63094399250812</v>
      </c>
      <c r="J221" s="116" t="s">
        <v>73</v>
      </c>
      <c r="K221" s="116">
        <v>1.192456784393005</v>
      </c>
      <c r="M221" s="116" t="s">
        <v>68</v>
      </c>
      <c r="N221" s="116">
        <v>0.665663103935902</v>
      </c>
      <c r="X221" s="116">
        <v>67.5</v>
      </c>
    </row>
    <row r="222" spans="1:24" s="116" customFormat="1" ht="12.75">
      <c r="A222" s="116">
        <v>2433</v>
      </c>
      <c r="B222" s="116">
        <v>114.76000213623047</v>
      </c>
      <c r="C222" s="116">
        <v>110.26000213623047</v>
      </c>
      <c r="D222" s="116">
        <v>9.25931453704834</v>
      </c>
      <c r="E222" s="116">
        <v>9.431758880615234</v>
      </c>
      <c r="F222" s="116">
        <v>16.747507084880183</v>
      </c>
      <c r="G222" s="116" t="s">
        <v>56</v>
      </c>
      <c r="H222" s="116">
        <v>-4.225562047790248</v>
      </c>
      <c r="I222" s="116">
        <v>43.03444008844022</v>
      </c>
      <c r="J222" s="116" t="s">
        <v>62</v>
      </c>
      <c r="K222" s="116">
        <v>1.0104337738255313</v>
      </c>
      <c r="L222" s="116">
        <v>0.33284330551241803</v>
      </c>
      <c r="M222" s="116">
        <v>0.23920693173658242</v>
      </c>
      <c r="N222" s="116">
        <v>0.04138417405060822</v>
      </c>
      <c r="O222" s="116">
        <v>0.04058091886380739</v>
      </c>
      <c r="P222" s="116">
        <v>0.009548181659315863</v>
      </c>
      <c r="Q222" s="116">
        <v>0.004939633114877172</v>
      </c>
      <c r="R222" s="116">
        <v>0.0006370025488338806</v>
      </c>
      <c r="S222" s="116">
        <v>0.0005324144085833775</v>
      </c>
      <c r="T222" s="116">
        <v>0.00014047613967654426</v>
      </c>
      <c r="U222" s="116">
        <v>0.00010803693163687723</v>
      </c>
      <c r="V222" s="116">
        <v>2.3651711156772642E-05</v>
      </c>
      <c r="W222" s="116">
        <v>3.319892692244784E-05</v>
      </c>
      <c r="X222" s="116">
        <v>67.5</v>
      </c>
    </row>
    <row r="223" spans="1:24" s="116" customFormat="1" ht="12.75">
      <c r="A223" s="116">
        <v>2435</v>
      </c>
      <c r="B223" s="116">
        <v>129.0800018310547</v>
      </c>
      <c r="C223" s="116">
        <v>121.58000183105469</v>
      </c>
      <c r="D223" s="116">
        <v>9.14574146270752</v>
      </c>
      <c r="E223" s="116">
        <v>9.588587760925293</v>
      </c>
      <c r="F223" s="116">
        <v>20.35814011318964</v>
      </c>
      <c r="G223" s="116" t="s">
        <v>57</v>
      </c>
      <c r="H223" s="116">
        <v>-8.586171605319237</v>
      </c>
      <c r="I223" s="116">
        <v>52.99383022573545</v>
      </c>
      <c r="J223" s="116" t="s">
        <v>60</v>
      </c>
      <c r="K223" s="116">
        <v>0.5401464585444444</v>
      </c>
      <c r="L223" s="116">
        <v>-0.0018107441258217191</v>
      </c>
      <c r="M223" s="116">
        <v>-0.12556634066845</v>
      </c>
      <c r="N223" s="116">
        <v>-0.00042779455671020377</v>
      </c>
      <c r="O223" s="116">
        <v>0.022061921382116493</v>
      </c>
      <c r="P223" s="116">
        <v>-0.00020731814921518845</v>
      </c>
      <c r="Q223" s="116">
        <v>-0.002481704959872986</v>
      </c>
      <c r="R223" s="116">
        <v>-3.439414063461668E-05</v>
      </c>
      <c r="S223" s="116">
        <v>0.0003189580767456282</v>
      </c>
      <c r="T223" s="116">
        <v>-1.4769685470881396E-05</v>
      </c>
      <c r="U223" s="116">
        <v>-4.669425223209808E-05</v>
      </c>
      <c r="V223" s="116">
        <v>-2.708443522809063E-06</v>
      </c>
      <c r="W223" s="116">
        <v>2.075885000317091E-05</v>
      </c>
      <c r="X223" s="116">
        <v>67.5</v>
      </c>
    </row>
    <row r="224" spans="1:24" s="116" customFormat="1" ht="12.75">
      <c r="A224" s="116">
        <v>2434</v>
      </c>
      <c r="B224" s="116">
        <v>87.37999725341797</v>
      </c>
      <c r="C224" s="116">
        <v>107.58000183105469</v>
      </c>
      <c r="D224" s="116">
        <v>9.104513168334961</v>
      </c>
      <c r="E224" s="116">
        <v>9.662322044372559</v>
      </c>
      <c r="F224" s="116">
        <v>14.523720027289714</v>
      </c>
      <c r="G224" s="116" t="s">
        <v>58</v>
      </c>
      <c r="H224" s="116">
        <v>18.031060596738698</v>
      </c>
      <c r="I224" s="116">
        <v>37.911057850156666</v>
      </c>
      <c r="J224" s="116" t="s">
        <v>61</v>
      </c>
      <c r="K224" s="116">
        <v>0.8539427466810642</v>
      </c>
      <c r="L224" s="116">
        <v>-0.33283838004374383</v>
      </c>
      <c r="M224" s="116">
        <v>0.20360022171393813</v>
      </c>
      <c r="N224" s="116">
        <v>-0.04138196290255314</v>
      </c>
      <c r="O224" s="116">
        <v>0.03405998533118048</v>
      </c>
      <c r="P224" s="116">
        <v>-0.00954593066098334</v>
      </c>
      <c r="Q224" s="116">
        <v>0.004270961929323764</v>
      </c>
      <c r="R224" s="116">
        <v>-0.0006360733372111008</v>
      </c>
      <c r="S224" s="116">
        <v>0.0004262990121334057</v>
      </c>
      <c r="T224" s="116">
        <v>-0.0001396975383087161</v>
      </c>
      <c r="U224" s="116">
        <v>9.74249732152721E-05</v>
      </c>
      <c r="V224" s="116">
        <v>-2.3496122538137162E-05</v>
      </c>
      <c r="W224" s="116">
        <v>2.5908278509925798E-05</v>
      </c>
      <c r="X224" s="116">
        <v>67.5</v>
      </c>
    </row>
    <row r="225" spans="1:14" s="116" customFormat="1" ht="12.75">
      <c r="A225" s="116" t="s">
        <v>156</v>
      </c>
      <c r="E225" s="117" t="s">
        <v>106</v>
      </c>
      <c r="F225" s="117">
        <f>MIN(F196:F224)</f>
        <v>7.5421514561246585</v>
      </c>
      <c r="G225" s="117"/>
      <c r="H225" s="117"/>
      <c r="I225" s="118"/>
      <c r="J225" s="118" t="s">
        <v>158</v>
      </c>
      <c r="K225" s="117">
        <f>AVERAGE(K223,K218,K213,K208,K203,K198)</f>
        <v>0.38805785439335794</v>
      </c>
      <c r="L225" s="117">
        <f>AVERAGE(L223,L218,L213,L208,L203,L198)</f>
        <v>-0.0029282333828765743</v>
      </c>
      <c r="M225" s="118" t="s">
        <v>108</v>
      </c>
      <c r="N225" s="117" t="e">
        <f>Mittelwert(K221,K216,K211,K206,K201,K196)</f>
        <v>#NAME?</v>
      </c>
    </row>
    <row r="226" spans="5:14" s="116" customFormat="1" ht="12.75">
      <c r="E226" s="117" t="s">
        <v>107</v>
      </c>
      <c r="F226" s="117">
        <f>MAX(F196:F224)</f>
        <v>20.35814011318964</v>
      </c>
      <c r="G226" s="117"/>
      <c r="H226" s="117"/>
      <c r="I226" s="118"/>
      <c r="J226" s="118" t="s">
        <v>159</v>
      </c>
      <c r="K226" s="117">
        <f>AVERAGE(K224,K219,K214,K209,K204,K199)</f>
        <v>0.7940209583717667</v>
      </c>
      <c r="L226" s="117">
        <f>AVERAGE(L224,L219,L214,L209,L204,L199)</f>
        <v>-0.5382526753639848</v>
      </c>
      <c r="M226" s="117"/>
      <c r="N226" s="117"/>
    </row>
    <row r="227" spans="5:14" s="116" customFormat="1" ht="12.75">
      <c r="E227" s="117"/>
      <c r="F227" s="117"/>
      <c r="G227" s="117"/>
      <c r="H227" s="117"/>
      <c r="I227" s="117"/>
      <c r="J227" s="118" t="s">
        <v>112</v>
      </c>
      <c r="K227" s="117">
        <f>ABS(K225/$G$33)</f>
        <v>0.2425361589958487</v>
      </c>
      <c r="L227" s="117">
        <f>ABS(L225/$H$33)</f>
        <v>0.008133981619101595</v>
      </c>
      <c r="M227" s="118" t="s">
        <v>111</v>
      </c>
      <c r="N227" s="117">
        <f>K227+L227+L228+K228</f>
        <v>1.038226334519581</v>
      </c>
    </row>
    <row r="228" spans="5:14" s="116" customFormat="1" ht="12.75">
      <c r="E228" s="117"/>
      <c r="F228" s="117"/>
      <c r="G228" s="117"/>
      <c r="H228" s="117"/>
      <c r="I228" s="117"/>
      <c r="J228" s="117"/>
      <c r="K228" s="117">
        <f>ABS(K226/$G$34)</f>
        <v>0.4511482718021402</v>
      </c>
      <c r="L228" s="117">
        <f>ABS(L226/$H$34)</f>
        <v>0.3364079221024905</v>
      </c>
      <c r="M228" s="117"/>
      <c r="N228" s="117"/>
    </row>
    <row r="229" s="101" customFormat="1" ht="12.75"/>
    <row r="230" s="119" customFormat="1" ht="12.75" hidden="1">
      <c r="A230" s="119" t="s">
        <v>121</v>
      </c>
    </row>
    <row r="231" spans="1:24" s="119" customFormat="1" ht="12.75" hidden="1">
      <c r="A231" s="119">
        <v>2681</v>
      </c>
      <c r="B231" s="119">
        <v>87.3</v>
      </c>
      <c r="C231" s="119">
        <v>98.6</v>
      </c>
      <c r="D231" s="119">
        <v>9.489697611937101</v>
      </c>
      <c r="E231" s="119">
        <v>9.689438482433195</v>
      </c>
      <c r="F231" s="119">
        <v>14.742663470156062</v>
      </c>
      <c r="G231" s="119" t="s">
        <v>59</v>
      </c>
      <c r="H231" s="119">
        <v>17.120440934448403</v>
      </c>
      <c r="I231" s="119">
        <v>36.9204409344484</v>
      </c>
      <c r="J231" s="119" t="s">
        <v>73</v>
      </c>
      <c r="K231" s="119">
        <v>0.6608218354828833</v>
      </c>
      <c r="M231" s="119" t="s">
        <v>68</v>
      </c>
      <c r="N231" s="119">
        <v>0.4494184180987661</v>
      </c>
      <c r="X231" s="119">
        <v>67.5</v>
      </c>
    </row>
    <row r="232" spans="1:24" s="119" customFormat="1" ht="12.75" hidden="1">
      <c r="A232" s="119">
        <v>2433</v>
      </c>
      <c r="B232" s="119">
        <v>85.66000366210938</v>
      </c>
      <c r="C232" s="119">
        <v>106.76000213623047</v>
      </c>
      <c r="D232" s="119">
        <v>9.37901782989502</v>
      </c>
      <c r="E232" s="119">
        <v>9.461695671081543</v>
      </c>
      <c r="F232" s="119">
        <v>9.87654944585755</v>
      </c>
      <c r="G232" s="119" t="s">
        <v>56</v>
      </c>
      <c r="H232" s="119">
        <v>6.864254452915802</v>
      </c>
      <c r="I232" s="119">
        <v>25.024258115025173</v>
      </c>
      <c r="J232" s="119" t="s">
        <v>62</v>
      </c>
      <c r="K232" s="119">
        <v>0.63477365752418</v>
      </c>
      <c r="L232" s="119">
        <v>0.47430291315222856</v>
      </c>
      <c r="M232" s="119">
        <v>0.15027350659715097</v>
      </c>
      <c r="N232" s="119">
        <v>0.09742574148294396</v>
      </c>
      <c r="O232" s="119">
        <v>0.02549349769441318</v>
      </c>
      <c r="P232" s="119">
        <v>0.013606120031975992</v>
      </c>
      <c r="Q232" s="119">
        <v>0.0031032118086146273</v>
      </c>
      <c r="R232" s="119">
        <v>0.0014996445058167215</v>
      </c>
      <c r="S232" s="119">
        <v>0.0003344774720713024</v>
      </c>
      <c r="T232" s="119">
        <v>0.0002002040021409459</v>
      </c>
      <c r="U232" s="119">
        <v>6.789756947616897E-05</v>
      </c>
      <c r="V232" s="119">
        <v>5.5651332674085246E-05</v>
      </c>
      <c r="W232" s="119">
        <v>2.0854191769722884E-05</v>
      </c>
      <c r="X232" s="119">
        <v>67.5</v>
      </c>
    </row>
    <row r="233" spans="1:24" s="119" customFormat="1" ht="12.75" hidden="1">
      <c r="A233" s="119">
        <v>2434</v>
      </c>
      <c r="B233" s="119">
        <v>91.95999908447266</v>
      </c>
      <c r="C233" s="119">
        <v>110.76000213623047</v>
      </c>
      <c r="D233" s="119">
        <v>9.412781715393066</v>
      </c>
      <c r="E233" s="119">
        <v>10.00118637084961</v>
      </c>
      <c r="F233" s="119">
        <v>12.645165556407198</v>
      </c>
      <c r="G233" s="119" t="s">
        <v>57</v>
      </c>
      <c r="H233" s="119">
        <v>7.472652553040447</v>
      </c>
      <c r="I233" s="119">
        <v>31.932651637513107</v>
      </c>
      <c r="J233" s="119" t="s">
        <v>60</v>
      </c>
      <c r="K233" s="119">
        <v>0.3690678309875243</v>
      </c>
      <c r="L233" s="119">
        <v>0.002581935718473423</v>
      </c>
      <c r="M233" s="119">
        <v>-0.08875537555569998</v>
      </c>
      <c r="N233" s="119">
        <v>-0.0010074612970082143</v>
      </c>
      <c r="O233" s="119">
        <v>0.014597688643050898</v>
      </c>
      <c r="P233" s="119">
        <v>0.00029528160827379954</v>
      </c>
      <c r="Q233" s="119">
        <v>-0.001897853497970652</v>
      </c>
      <c r="R233" s="119">
        <v>-8.096868038917985E-05</v>
      </c>
      <c r="S233" s="119">
        <v>0.00017259329859918058</v>
      </c>
      <c r="T233" s="119">
        <v>2.1016911812241396E-05</v>
      </c>
      <c r="U233" s="119">
        <v>-4.565411189052258E-05</v>
      </c>
      <c r="V233" s="119">
        <v>-6.385232197434739E-06</v>
      </c>
      <c r="W233" s="119">
        <v>1.0167493073585269E-05</v>
      </c>
      <c r="X233" s="119">
        <v>67.5</v>
      </c>
    </row>
    <row r="234" spans="1:24" s="119" customFormat="1" ht="12.75" hidden="1">
      <c r="A234" s="119">
        <v>2435</v>
      </c>
      <c r="B234" s="119">
        <v>128.66000366210938</v>
      </c>
      <c r="C234" s="119">
        <v>121.36000061035156</v>
      </c>
      <c r="D234" s="119">
        <v>9.120542526245117</v>
      </c>
      <c r="E234" s="119">
        <v>9.55008602142334</v>
      </c>
      <c r="F234" s="119">
        <v>20.930811154904738</v>
      </c>
      <c r="G234" s="119" t="s">
        <v>58</v>
      </c>
      <c r="H234" s="119">
        <v>-6.525895731380828</v>
      </c>
      <c r="I234" s="119">
        <v>54.63410793072855</v>
      </c>
      <c r="J234" s="119" t="s">
        <v>61</v>
      </c>
      <c r="K234" s="119">
        <v>-0.516455741004773</v>
      </c>
      <c r="L234" s="119">
        <v>0.47429588553205493</v>
      </c>
      <c r="M234" s="119">
        <v>-0.12126256675071095</v>
      </c>
      <c r="N234" s="119">
        <v>-0.09742053235964407</v>
      </c>
      <c r="O234" s="119">
        <v>-0.02090038064188289</v>
      </c>
      <c r="P234" s="119">
        <v>0.013602915536617641</v>
      </c>
      <c r="Q234" s="119">
        <v>-0.0024552139681432708</v>
      </c>
      <c r="R234" s="119">
        <v>-0.0014974570833991582</v>
      </c>
      <c r="S234" s="119">
        <v>-0.0002865078229330972</v>
      </c>
      <c r="T234" s="119">
        <v>0.00019909779479222853</v>
      </c>
      <c r="U234" s="119">
        <v>-5.025715877622647E-05</v>
      </c>
      <c r="V234" s="119">
        <v>-5.5283809910194783E-05</v>
      </c>
      <c r="W234" s="119">
        <v>-1.820767417785625E-05</v>
      </c>
      <c r="X234" s="119">
        <v>67.5</v>
      </c>
    </row>
    <row r="235" s="119" customFormat="1" ht="12.75" hidden="1">
      <c r="A235" s="119" t="s">
        <v>127</v>
      </c>
    </row>
    <row r="236" spans="1:24" s="119" customFormat="1" ht="12.75" hidden="1">
      <c r="A236" s="119">
        <v>2681</v>
      </c>
      <c r="B236" s="119">
        <v>92.2</v>
      </c>
      <c r="C236" s="119">
        <v>97.7</v>
      </c>
      <c r="D236" s="119">
        <v>9.322487471020686</v>
      </c>
      <c r="E236" s="119">
        <v>9.683728127183327</v>
      </c>
      <c r="F236" s="119">
        <v>14.76603805181922</v>
      </c>
      <c r="G236" s="119" t="s">
        <v>59</v>
      </c>
      <c r="H236" s="119">
        <v>12.950002618981728</v>
      </c>
      <c r="I236" s="119">
        <v>37.65000261898173</v>
      </c>
      <c r="J236" s="119" t="s">
        <v>73</v>
      </c>
      <c r="K236" s="119">
        <v>1.0708624297666467</v>
      </c>
      <c r="M236" s="119" t="s">
        <v>68</v>
      </c>
      <c r="N236" s="119">
        <v>0.8074545649749253</v>
      </c>
      <c r="X236" s="119">
        <v>67.5</v>
      </c>
    </row>
    <row r="237" spans="1:24" s="119" customFormat="1" ht="12.75" hidden="1">
      <c r="A237" s="119">
        <v>2433</v>
      </c>
      <c r="B237" s="119">
        <v>89.80000305175781</v>
      </c>
      <c r="C237" s="119">
        <v>108</v>
      </c>
      <c r="D237" s="119">
        <v>9.312321662902832</v>
      </c>
      <c r="E237" s="119">
        <v>9.227096557617188</v>
      </c>
      <c r="F237" s="119">
        <v>10.484237316782824</v>
      </c>
      <c r="G237" s="119" t="s">
        <v>56</v>
      </c>
      <c r="H237" s="119">
        <v>4.458872419920176</v>
      </c>
      <c r="I237" s="119">
        <v>26.75887547167799</v>
      </c>
      <c r="J237" s="119" t="s">
        <v>62</v>
      </c>
      <c r="K237" s="119">
        <v>0.6804221114999951</v>
      </c>
      <c r="L237" s="119">
        <v>0.7569916481793774</v>
      </c>
      <c r="M237" s="119">
        <v>0.16108093887481498</v>
      </c>
      <c r="N237" s="119">
        <v>0.08759743068239084</v>
      </c>
      <c r="O237" s="119">
        <v>0.027326858246737085</v>
      </c>
      <c r="P237" s="119">
        <v>0.02171558228915954</v>
      </c>
      <c r="Q237" s="119">
        <v>0.003326436365054191</v>
      </c>
      <c r="R237" s="119">
        <v>0.00134834031746575</v>
      </c>
      <c r="S237" s="119">
        <v>0.0003584983838792015</v>
      </c>
      <c r="T237" s="119">
        <v>0.0003195144183100188</v>
      </c>
      <c r="U237" s="119">
        <v>7.276923894053226E-05</v>
      </c>
      <c r="V237" s="119">
        <v>5.00270957855319E-05</v>
      </c>
      <c r="W237" s="119">
        <v>2.2345745879000538E-05</v>
      </c>
      <c r="X237" s="119">
        <v>67.5</v>
      </c>
    </row>
    <row r="238" spans="1:24" s="119" customFormat="1" ht="12.75" hidden="1">
      <c r="A238" s="119">
        <v>2434</v>
      </c>
      <c r="B238" s="119">
        <v>71.9800033569336</v>
      </c>
      <c r="C238" s="119">
        <v>91.27999877929688</v>
      </c>
      <c r="D238" s="119">
        <v>9.543777465820312</v>
      </c>
      <c r="E238" s="119">
        <v>10.27448844909668</v>
      </c>
      <c r="F238" s="119">
        <v>8.878147378126611</v>
      </c>
      <c r="G238" s="119" t="s">
        <v>57</v>
      </c>
      <c r="H238" s="119">
        <v>17.61353596253535</v>
      </c>
      <c r="I238" s="119">
        <v>22.09353931946895</v>
      </c>
      <c r="J238" s="119" t="s">
        <v>60</v>
      </c>
      <c r="K238" s="119">
        <v>-0.1819215179917211</v>
      </c>
      <c r="L238" s="119">
        <v>0.004119877451920297</v>
      </c>
      <c r="M238" s="119">
        <v>0.041300927733897146</v>
      </c>
      <c r="N238" s="119">
        <v>-0.0009061167169021219</v>
      </c>
      <c r="O238" s="119">
        <v>-0.007590063769760264</v>
      </c>
      <c r="P238" s="119">
        <v>0.0004713502924569692</v>
      </c>
      <c r="Q238" s="119">
        <v>0.0007682151204989582</v>
      </c>
      <c r="R238" s="119">
        <v>-7.282095364119097E-05</v>
      </c>
      <c r="S238" s="119">
        <v>-0.00012257374221769598</v>
      </c>
      <c r="T238" s="119">
        <v>3.356140388724059E-05</v>
      </c>
      <c r="U238" s="119">
        <v>1.1109465407402363E-05</v>
      </c>
      <c r="V238" s="119">
        <v>-5.746995597237866E-06</v>
      </c>
      <c r="W238" s="119">
        <v>-8.328632085004956E-06</v>
      </c>
      <c r="X238" s="119">
        <v>67.5</v>
      </c>
    </row>
    <row r="239" spans="1:24" s="119" customFormat="1" ht="12.75" hidden="1">
      <c r="A239" s="119">
        <v>2435</v>
      </c>
      <c r="B239" s="119">
        <v>121.0999984741211</v>
      </c>
      <c r="C239" s="119">
        <v>117</v>
      </c>
      <c r="D239" s="119">
        <v>9.131021499633789</v>
      </c>
      <c r="E239" s="119">
        <v>9.613075256347656</v>
      </c>
      <c r="F239" s="119">
        <v>15.728192501056505</v>
      </c>
      <c r="G239" s="119" t="s">
        <v>58</v>
      </c>
      <c r="H239" s="119">
        <v>-12.60602795911278</v>
      </c>
      <c r="I239" s="119">
        <v>40.993970515008314</v>
      </c>
      <c r="J239" s="119" t="s">
        <v>61</v>
      </c>
      <c r="K239" s="119">
        <v>-0.6556514402559486</v>
      </c>
      <c r="L239" s="119">
        <v>0.7569804370147959</v>
      </c>
      <c r="M239" s="119">
        <v>-0.1556961856858134</v>
      </c>
      <c r="N239" s="119">
        <v>-0.08759274407536059</v>
      </c>
      <c r="O239" s="119">
        <v>-0.026251630684744807</v>
      </c>
      <c r="P239" s="119">
        <v>0.0217104662100808</v>
      </c>
      <c r="Q239" s="119">
        <v>-0.0032365142390219314</v>
      </c>
      <c r="R239" s="119">
        <v>-0.001346372430055825</v>
      </c>
      <c r="S239" s="119">
        <v>-0.0003368928152435862</v>
      </c>
      <c r="T239" s="119">
        <v>0.0003177469050629875</v>
      </c>
      <c r="U239" s="119">
        <v>-7.191621454405123E-05</v>
      </c>
      <c r="V239" s="119">
        <v>-4.969589876780691E-05</v>
      </c>
      <c r="W239" s="119">
        <v>-2.0735627467754517E-05</v>
      </c>
      <c r="X239" s="119">
        <v>67.5</v>
      </c>
    </row>
    <row r="240" s="119" customFormat="1" ht="12.75" hidden="1">
      <c r="A240" s="119" t="s">
        <v>133</v>
      </c>
    </row>
    <row r="241" spans="1:24" s="119" customFormat="1" ht="12.75" hidden="1">
      <c r="A241" s="119">
        <v>2681</v>
      </c>
      <c r="B241" s="119">
        <v>96.46</v>
      </c>
      <c r="C241" s="119">
        <v>101.56</v>
      </c>
      <c r="D241" s="119">
        <v>9.141242077465035</v>
      </c>
      <c r="E241" s="119">
        <v>9.462298649136041</v>
      </c>
      <c r="F241" s="119">
        <v>16.41174475039866</v>
      </c>
      <c r="G241" s="119" t="s">
        <v>59</v>
      </c>
      <c r="H241" s="119">
        <v>13.72351781870372</v>
      </c>
      <c r="I241" s="119">
        <v>42.68351781870371</v>
      </c>
      <c r="J241" s="119" t="s">
        <v>73</v>
      </c>
      <c r="K241" s="119">
        <v>2.104411334978964</v>
      </c>
      <c r="M241" s="119" t="s">
        <v>68</v>
      </c>
      <c r="N241" s="119">
        <v>1.672655403634565</v>
      </c>
      <c r="X241" s="119">
        <v>67.5</v>
      </c>
    </row>
    <row r="242" spans="1:24" s="119" customFormat="1" ht="12.75" hidden="1">
      <c r="A242" s="119">
        <v>2433</v>
      </c>
      <c r="B242" s="119">
        <v>106.87999725341797</v>
      </c>
      <c r="C242" s="119">
        <v>101.27999877929688</v>
      </c>
      <c r="D242" s="119">
        <v>9.191271781921387</v>
      </c>
      <c r="E242" s="119">
        <v>9.361759185791016</v>
      </c>
      <c r="F242" s="119">
        <v>14.39759132524671</v>
      </c>
      <c r="G242" s="119" t="s">
        <v>56</v>
      </c>
      <c r="H242" s="119">
        <v>-2.1223695773377074</v>
      </c>
      <c r="I242" s="119">
        <v>37.25762767608026</v>
      </c>
      <c r="J242" s="119" t="s">
        <v>62</v>
      </c>
      <c r="K242" s="119">
        <v>0.8334659115490618</v>
      </c>
      <c r="L242" s="119">
        <v>1.1690675638058476</v>
      </c>
      <c r="M242" s="119">
        <v>0.19731210490407927</v>
      </c>
      <c r="N242" s="119">
        <v>0.04280430388512535</v>
      </c>
      <c r="O242" s="119">
        <v>0.03347340066314754</v>
      </c>
      <c r="P242" s="119">
        <v>0.03353676889381041</v>
      </c>
      <c r="Q242" s="119">
        <v>0.004074585190951306</v>
      </c>
      <c r="R242" s="119">
        <v>0.0006588373520682682</v>
      </c>
      <c r="S242" s="119">
        <v>0.000439121927279649</v>
      </c>
      <c r="T242" s="119">
        <v>0.0004934569653841515</v>
      </c>
      <c r="U242" s="119">
        <v>8.912889216421668E-05</v>
      </c>
      <c r="V242" s="119">
        <v>2.4433405793786897E-05</v>
      </c>
      <c r="W242" s="119">
        <v>2.737198169749296E-05</v>
      </c>
      <c r="X242" s="119">
        <v>67.5</v>
      </c>
    </row>
    <row r="243" spans="1:24" s="119" customFormat="1" ht="12.75" hidden="1">
      <c r="A243" s="119">
        <v>2434</v>
      </c>
      <c r="B243" s="119">
        <v>57.7599983215332</v>
      </c>
      <c r="C243" s="119">
        <v>75.55999755859375</v>
      </c>
      <c r="D243" s="119">
        <v>9.525174140930176</v>
      </c>
      <c r="E243" s="119">
        <v>10.2935209274292</v>
      </c>
      <c r="F243" s="119">
        <v>4.77747923743573</v>
      </c>
      <c r="G243" s="119" t="s">
        <v>57</v>
      </c>
      <c r="H243" s="119">
        <v>21.64499143497585</v>
      </c>
      <c r="I243" s="119">
        <v>11.904989756509053</v>
      </c>
      <c r="J243" s="119" t="s">
        <v>60</v>
      </c>
      <c r="K243" s="119">
        <v>-0.3076927104981626</v>
      </c>
      <c r="L243" s="119">
        <v>0.006361506921724115</v>
      </c>
      <c r="M243" s="119">
        <v>0.07075354246612203</v>
      </c>
      <c r="N243" s="119">
        <v>-0.00044305763516944597</v>
      </c>
      <c r="O243" s="119">
        <v>-0.012692571231851484</v>
      </c>
      <c r="P243" s="119">
        <v>0.0007278868169042634</v>
      </c>
      <c r="Q243" s="119">
        <v>0.0013607557708913238</v>
      </c>
      <c r="R243" s="119">
        <v>-3.558544491409532E-05</v>
      </c>
      <c r="S243" s="119">
        <v>-0.00019354533608772074</v>
      </c>
      <c r="T243" s="119">
        <v>5.183394532390991E-05</v>
      </c>
      <c r="U243" s="119">
        <v>2.297507442125368E-05</v>
      </c>
      <c r="V243" s="119">
        <v>-2.809604332432285E-06</v>
      </c>
      <c r="W243" s="119">
        <v>-1.2868116429973531E-05</v>
      </c>
      <c r="X243" s="119">
        <v>67.5</v>
      </c>
    </row>
    <row r="244" spans="1:24" s="119" customFormat="1" ht="12.75" hidden="1">
      <c r="A244" s="119">
        <v>2435</v>
      </c>
      <c r="B244" s="119">
        <v>124.05999755859375</v>
      </c>
      <c r="C244" s="119">
        <v>120.86000061035156</v>
      </c>
      <c r="D244" s="119">
        <v>9.136027336120605</v>
      </c>
      <c r="E244" s="119">
        <v>9.854073524475098</v>
      </c>
      <c r="F244" s="119">
        <v>13.15307576199424</v>
      </c>
      <c r="G244" s="119" t="s">
        <v>58</v>
      </c>
      <c r="H244" s="119">
        <v>-22.292335376624152</v>
      </c>
      <c r="I244" s="119">
        <v>34.267662181969605</v>
      </c>
      <c r="J244" s="119" t="s">
        <v>61</v>
      </c>
      <c r="K244" s="119">
        <v>-0.7745906154999571</v>
      </c>
      <c r="L244" s="119">
        <v>1.1690502555376414</v>
      </c>
      <c r="M244" s="119">
        <v>-0.18419012723317463</v>
      </c>
      <c r="N244" s="119">
        <v>-0.04280201082918973</v>
      </c>
      <c r="O244" s="119">
        <v>-0.03097365311809348</v>
      </c>
      <c r="P244" s="119">
        <v>0.03352886888367435</v>
      </c>
      <c r="Q244" s="119">
        <v>-0.0038406494516299776</v>
      </c>
      <c r="R244" s="119">
        <v>-0.0006578756209121851</v>
      </c>
      <c r="S244" s="119">
        <v>-0.0003941678194582665</v>
      </c>
      <c r="T244" s="119">
        <v>0.000490727030841275</v>
      </c>
      <c r="U244" s="119">
        <v>-8.611681237574008E-05</v>
      </c>
      <c r="V244" s="119">
        <v>-2.4271329633521046E-05</v>
      </c>
      <c r="W244" s="119">
        <v>-2.415857946139497E-05</v>
      </c>
      <c r="X244" s="119">
        <v>67.5</v>
      </c>
    </row>
    <row r="245" s="119" customFormat="1" ht="12.75" hidden="1">
      <c r="A245" s="119" t="s">
        <v>139</v>
      </c>
    </row>
    <row r="246" spans="1:24" s="119" customFormat="1" ht="12.75" hidden="1">
      <c r="A246" s="119">
        <v>2681</v>
      </c>
      <c r="B246" s="119">
        <v>98.14</v>
      </c>
      <c r="C246" s="119">
        <v>101.64</v>
      </c>
      <c r="D246" s="119">
        <v>9.198571434296012</v>
      </c>
      <c r="E246" s="119">
        <v>9.542513526362994</v>
      </c>
      <c r="F246" s="119">
        <v>14.831111572588169</v>
      </c>
      <c r="G246" s="119" t="s">
        <v>59</v>
      </c>
      <c r="H246" s="119">
        <v>7.694929246811228</v>
      </c>
      <c r="I246" s="119">
        <v>38.33492924681123</v>
      </c>
      <c r="J246" s="119" t="s">
        <v>73</v>
      </c>
      <c r="K246" s="119">
        <v>1.3868335395622957</v>
      </c>
      <c r="M246" s="119" t="s">
        <v>68</v>
      </c>
      <c r="N246" s="119">
        <v>0.9409487866016931</v>
      </c>
      <c r="X246" s="119">
        <v>67.5</v>
      </c>
    </row>
    <row r="247" spans="1:24" s="119" customFormat="1" ht="12.75" hidden="1">
      <c r="A247" s="119">
        <v>2433</v>
      </c>
      <c r="B247" s="119">
        <v>94.08000183105469</v>
      </c>
      <c r="C247" s="119">
        <v>101.37999725341797</v>
      </c>
      <c r="D247" s="119">
        <v>9.17091178894043</v>
      </c>
      <c r="E247" s="119">
        <v>9.290406227111816</v>
      </c>
      <c r="F247" s="119">
        <v>11.943151031407025</v>
      </c>
      <c r="G247" s="119" t="s">
        <v>56</v>
      </c>
      <c r="H247" s="119">
        <v>4.378047742046817</v>
      </c>
      <c r="I247" s="119">
        <v>30.95804957310151</v>
      </c>
      <c r="J247" s="119" t="s">
        <v>62</v>
      </c>
      <c r="K247" s="119">
        <v>0.9037153858347527</v>
      </c>
      <c r="L247" s="119">
        <v>0.7217525218413381</v>
      </c>
      <c r="M247" s="119">
        <v>0.21394272713242732</v>
      </c>
      <c r="N247" s="119">
        <v>0.040836327786902264</v>
      </c>
      <c r="O247" s="119">
        <v>0.036294810804269016</v>
      </c>
      <c r="P247" s="119">
        <v>0.020704699771564437</v>
      </c>
      <c r="Q247" s="119">
        <v>0.004418001942273142</v>
      </c>
      <c r="R247" s="119">
        <v>0.000628571160108575</v>
      </c>
      <c r="S247" s="119">
        <v>0.00047616047307334574</v>
      </c>
      <c r="T247" s="119">
        <v>0.00030463799370861893</v>
      </c>
      <c r="U247" s="119">
        <v>9.66378625673081E-05</v>
      </c>
      <c r="V247" s="119">
        <v>2.3313884202698132E-05</v>
      </c>
      <c r="W247" s="119">
        <v>2.9684976763292718E-05</v>
      </c>
      <c r="X247" s="119">
        <v>67.5</v>
      </c>
    </row>
    <row r="248" spans="1:24" s="119" customFormat="1" ht="12.75" hidden="1">
      <c r="A248" s="119">
        <v>2434</v>
      </c>
      <c r="B248" s="119">
        <v>68.72000122070312</v>
      </c>
      <c r="C248" s="119">
        <v>90.22000122070312</v>
      </c>
      <c r="D248" s="119">
        <v>9.650324821472168</v>
      </c>
      <c r="E248" s="119">
        <v>10.246496200561523</v>
      </c>
      <c r="F248" s="119">
        <v>6.991641362798828</v>
      </c>
      <c r="G248" s="119" t="s">
        <v>57</v>
      </c>
      <c r="H248" s="119">
        <v>15.984450739496182</v>
      </c>
      <c r="I248" s="119">
        <v>17.20445196019931</v>
      </c>
      <c r="J248" s="119" t="s">
        <v>60</v>
      </c>
      <c r="K248" s="119">
        <v>-0.3221199282383062</v>
      </c>
      <c r="L248" s="119">
        <v>0.003927687557609201</v>
      </c>
      <c r="M248" s="119">
        <v>0.07398096222878552</v>
      </c>
      <c r="N248" s="119">
        <v>-0.0004225441234184443</v>
      </c>
      <c r="O248" s="119">
        <v>-0.013302069651723957</v>
      </c>
      <c r="P248" s="119">
        <v>0.00044942573275018956</v>
      </c>
      <c r="Q248" s="119">
        <v>0.0014184027316870324</v>
      </c>
      <c r="R248" s="119">
        <v>-3.39494925559769E-05</v>
      </c>
      <c r="S248" s="119">
        <v>-0.0002040118155692802</v>
      </c>
      <c r="T248" s="119">
        <v>3.2003832957036616E-05</v>
      </c>
      <c r="U248" s="119">
        <v>2.3646486537330403E-05</v>
      </c>
      <c r="V248" s="119">
        <v>-2.6814707565617805E-06</v>
      </c>
      <c r="W248" s="119">
        <v>-1.3598711350370665E-05</v>
      </c>
      <c r="X248" s="119">
        <v>67.5</v>
      </c>
    </row>
    <row r="249" spans="1:24" s="119" customFormat="1" ht="12.75" hidden="1">
      <c r="A249" s="119">
        <v>2435</v>
      </c>
      <c r="B249" s="119">
        <v>130.0800018310547</v>
      </c>
      <c r="C249" s="119">
        <v>110.58000183105469</v>
      </c>
      <c r="D249" s="119">
        <v>9.203502655029297</v>
      </c>
      <c r="E249" s="119">
        <v>9.970619201660156</v>
      </c>
      <c r="F249" s="119">
        <v>17.38512478830835</v>
      </c>
      <c r="G249" s="119" t="s">
        <v>58</v>
      </c>
      <c r="H249" s="119">
        <v>-17.60729336166773</v>
      </c>
      <c r="I249" s="119">
        <v>44.97270846938695</v>
      </c>
      <c r="J249" s="119" t="s">
        <v>61</v>
      </c>
      <c r="K249" s="119">
        <v>-0.8443578923810712</v>
      </c>
      <c r="L249" s="119">
        <v>0.7217418347683477</v>
      </c>
      <c r="M249" s="119">
        <v>-0.20074438403243877</v>
      </c>
      <c r="N249" s="119">
        <v>-0.04083414164131641</v>
      </c>
      <c r="O249" s="119">
        <v>-0.03376933867132088</v>
      </c>
      <c r="P249" s="119">
        <v>0.020699821476074676</v>
      </c>
      <c r="Q249" s="119">
        <v>-0.00418412175404493</v>
      </c>
      <c r="R249" s="119">
        <v>-0.0006276536746291154</v>
      </c>
      <c r="S249" s="119">
        <v>-0.00043024176369287813</v>
      </c>
      <c r="T249" s="119">
        <v>0.00030295224357457836</v>
      </c>
      <c r="U249" s="119">
        <v>-9.370016091777954E-05</v>
      </c>
      <c r="V249" s="119">
        <v>-2.3159164734474373E-05</v>
      </c>
      <c r="W249" s="119">
        <v>-2.6386983439691032E-05</v>
      </c>
      <c r="X249" s="119">
        <v>67.5</v>
      </c>
    </row>
    <row r="250" s="119" customFormat="1" ht="12.75" hidden="1">
      <c r="A250" s="119" t="s">
        <v>145</v>
      </c>
    </row>
    <row r="251" spans="1:24" s="119" customFormat="1" ht="12.75" hidden="1">
      <c r="A251" s="119">
        <v>2681</v>
      </c>
      <c r="B251" s="119">
        <v>84.1</v>
      </c>
      <c r="C251" s="119">
        <v>91.3</v>
      </c>
      <c r="D251" s="119">
        <v>8.893943473221595</v>
      </c>
      <c r="E251" s="119">
        <v>9.29141096883372</v>
      </c>
      <c r="F251" s="119">
        <v>11.734069300589644</v>
      </c>
      <c r="G251" s="119" t="s">
        <v>59</v>
      </c>
      <c r="H251" s="119">
        <v>14.750112463278768</v>
      </c>
      <c r="I251" s="119">
        <v>31.350112463278762</v>
      </c>
      <c r="J251" s="119" t="s">
        <v>73</v>
      </c>
      <c r="K251" s="119">
        <v>1.2175623809393055</v>
      </c>
      <c r="M251" s="119" t="s">
        <v>68</v>
      </c>
      <c r="N251" s="119">
        <v>1.1183261769300963</v>
      </c>
      <c r="X251" s="119">
        <v>67.5</v>
      </c>
    </row>
    <row r="252" spans="1:24" s="119" customFormat="1" ht="12.75" hidden="1">
      <c r="A252" s="119">
        <v>2433</v>
      </c>
      <c r="B252" s="119">
        <v>107.12000274658203</v>
      </c>
      <c r="C252" s="119">
        <v>118.91999816894531</v>
      </c>
      <c r="D252" s="119">
        <v>9.114471435546875</v>
      </c>
      <c r="E252" s="119">
        <v>9.28614616394043</v>
      </c>
      <c r="F252" s="119">
        <v>12.272145314890366</v>
      </c>
      <c r="G252" s="119" t="s">
        <v>56</v>
      </c>
      <c r="H252" s="119">
        <v>-7.594618601165848</v>
      </c>
      <c r="I252" s="119">
        <v>32.02538414541619</v>
      </c>
      <c r="J252" s="119" t="s">
        <v>62</v>
      </c>
      <c r="K252" s="119">
        <v>0.27020446159095224</v>
      </c>
      <c r="L252" s="119">
        <v>1.0656139645743454</v>
      </c>
      <c r="M252" s="119">
        <v>0.06396761877623591</v>
      </c>
      <c r="N252" s="119">
        <v>0.06222405771664592</v>
      </c>
      <c r="O252" s="119">
        <v>0.010851920264947454</v>
      </c>
      <c r="P252" s="119">
        <v>0.030569062280179093</v>
      </c>
      <c r="Q252" s="119">
        <v>0.0013209909414946537</v>
      </c>
      <c r="R252" s="119">
        <v>0.0009577383180368719</v>
      </c>
      <c r="S252" s="119">
        <v>0.0001423234572605104</v>
      </c>
      <c r="T252" s="119">
        <v>0.0004497958530570015</v>
      </c>
      <c r="U252" s="119">
        <v>2.8880812135796586E-05</v>
      </c>
      <c r="V252" s="119">
        <v>3.5529903795275583E-05</v>
      </c>
      <c r="W252" s="119">
        <v>8.862148377424074E-06</v>
      </c>
      <c r="X252" s="119">
        <v>67.5</v>
      </c>
    </row>
    <row r="253" spans="1:24" s="119" customFormat="1" ht="12.75" hidden="1">
      <c r="A253" s="119">
        <v>2434</v>
      </c>
      <c r="B253" s="119">
        <v>77.55999755859375</v>
      </c>
      <c r="C253" s="119">
        <v>90.76000213623047</v>
      </c>
      <c r="D253" s="119">
        <v>9.404874801635742</v>
      </c>
      <c r="E253" s="119">
        <v>9.996986389160156</v>
      </c>
      <c r="F253" s="119">
        <v>12.082137181189323</v>
      </c>
      <c r="G253" s="119" t="s">
        <v>57</v>
      </c>
      <c r="H253" s="119">
        <v>20.457998774175806</v>
      </c>
      <c r="I253" s="119">
        <v>30.517996332769556</v>
      </c>
      <c r="J253" s="119" t="s">
        <v>60</v>
      </c>
      <c r="K253" s="119">
        <v>-0.22014880969985376</v>
      </c>
      <c r="L253" s="119">
        <v>0.005798629301698902</v>
      </c>
      <c r="M253" s="119">
        <v>0.051692707584442506</v>
      </c>
      <c r="N253" s="119">
        <v>-0.0006439259065552723</v>
      </c>
      <c r="O253" s="119">
        <v>-0.008909176166638798</v>
      </c>
      <c r="P253" s="119">
        <v>0.0006634430175953652</v>
      </c>
      <c r="Q253" s="119">
        <v>0.0010466849419654759</v>
      </c>
      <c r="R253" s="119">
        <v>-5.173635475913486E-05</v>
      </c>
      <c r="S253" s="119">
        <v>-0.00012206980491763004</v>
      </c>
      <c r="T253" s="119">
        <v>4.7244286829209896E-05</v>
      </c>
      <c r="U253" s="119">
        <v>2.1391325816554575E-05</v>
      </c>
      <c r="V253" s="119">
        <v>-4.082573564780425E-06</v>
      </c>
      <c r="W253" s="119">
        <v>-7.748570246514862E-06</v>
      </c>
      <c r="X253" s="119">
        <v>67.5</v>
      </c>
    </row>
    <row r="254" spans="1:24" s="119" customFormat="1" ht="12.75" hidden="1">
      <c r="A254" s="119">
        <v>2435</v>
      </c>
      <c r="B254" s="119">
        <v>116.68000030517578</v>
      </c>
      <c r="C254" s="119">
        <v>110.87999725341797</v>
      </c>
      <c r="D254" s="119">
        <v>9.329912185668945</v>
      </c>
      <c r="E254" s="119">
        <v>9.749964714050293</v>
      </c>
      <c r="F254" s="119">
        <v>14.699803028714413</v>
      </c>
      <c r="G254" s="119" t="s">
        <v>58</v>
      </c>
      <c r="H254" s="119">
        <v>-11.690139503158207</v>
      </c>
      <c r="I254" s="119">
        <v>37.489860802017574</v>
      </c>
      <c r="J254" s="119" t="s">
        <v>61</v>
      </c>
      <c r="K254" s="119">
        <v>-0.15666828859534387</v>
      </c>
      <c r="L254" s="119">
        <v>1.0655981875895228</v>
      </c>
      <c r="M254" s="119">
        <v>-0.03767917507710552</v>
      </c>
      <c r="N254" s="119">
        <v>-0.06222072579254721</v>
      </c>
      <c r="O254" s="119">
        <v>-0.0061960272327171405</v>
      </c>
      <c r="P254" s="119">
        <v>0.030561862051450207</v>
      </c>
      <c r="Q254" s="119">
        <v>-0.000805895588630227</v>
      </c>
      <c r="R254" s="119">
        <v>-0.0009563399162600782</v>
      </c>
      <c r="S254" s="119">
        <v>-7.317738184682527E-05</v>
      </c>
      <c r="T254" s="119">
        <v>0.0004473078210687524</v>
      </c>
      <c r="U254" s="119">
        <v>-1.9403929742018265E-05</v>
      </c>
      <c r="V254" s="119">
        <v>-3.529456979182059E-05</v>
      </c>
      <c r="W254" s="119">
        <v>-4.300852589697159E-06</v>
      </c>
      <c r="X254" s="119">
        <v>67.5</v>
      </c>
    </row>
    <row r="255" s="119" customFormat="1" ht="12.75" hidden="1">
      <c r="A255" s="119" t="s">
        <v>151</v>
      </c>
    </row>
    <row r="256" spans="1:24" s="119" customFormat="1" ht="12.75" hidden="1">
      <c r="A256" s="119">
        <v>2681</v>
      </c>
      <c r="B256" s="119">
        <v>99.76</v>
      </c>
      <c r="C256" s="119">
        <v>106.56</v>
      </c>
      <c r="D256" s="119">
        <v>8.909152927392043</v>
      </c>
      <c r="E256" s="119">
        <v>9.202423816767626</v>
      </c>
      <c r="F256" s="119">
        <v>16.761835803237716</v>
      </c>
      <c r="G256" s="119" t="s">
        <v>59</v>
      </c>
      <c r="H256" s="119">
        <v>12.475892641755657</v>
      </c>
      <c r="I256" s="119">
        <v>44.73589264175566</v>
      </c>
      <c r="J256" s="119" t="s">
        <v>73</v>
      </c>
      <c r="K256" s="119">
        <v>0.595927873161395</v>
      </c>
      <c r="M256" s="119" t="s">
        <v>68</v>
      </c>
      <c r="N256" s="119">
        <v>0.545850569457068</v>
      </c>
      <c r="X256" s="119">
        <v>67.5</v>
      </c>
    </row>
    <row r="257" spans="1:24" s="119" customFormat="1" ht="12.75" hidden="1">
      <c r="A257" s="119">
        <v>2433</v>
      </c>
      <c r="B257" s="119">
        <v>114.76000213623047</v>
      </c>
      <c r="C257" s="119">
        <v>110.26000213623047</v>
      </c>
      <c r="D257" s="119">
        <v>9.25931453704834</v>
      </c>
      <c r="E257" s="119">
        <v>9.431758880615234</v>
      </c>
      <c r="F257" s="119">
        <v>16.747507084880183</v>
      </c>
      <c r="G257" s="119" t="s">
        <v>56</v>
      </c>
      <c r="H257" s="119">
        <v>-4.225562047790248</v>
      </c>
      <c r="I257" s="119">
        <v>43.03444008844022</v>
      </c>
      <c r="J257" s="119" t="s">
        <v>62</v>
      </c>
      <c r="K257" s="119">
        <v>0.1972978143395451</v>
      </c>
      <c r="L257" s="119">
        <v>0.7432950956944743</v>
      </c>
      <c r="M257" s="119">
        <v>0.04670748496646133</v>
      </c>
      <c r="N257" s="119">
        <v>0.042583368578466625</v>
      </c>
      <c r="O257" s="119">
        <v>0.007923637145836299</v>
      </c>
      <c r="P257" s="119">
        <v>0.021322747940991045</v>
      </c>
      <c r="Q257" s="119">
        <v>0.0009645602747122831</v>
      </c>
      <c r="R257" s="119">
        <v>0.0006554402963554321</v>
      </c>
      <c r="S257" s="119">
        <v>0.0001039330205065232</v>
      </c>
      <c r="T257" s="119">
        <v>0.0003137489226173589</v>
      </c>
      <c r="U257" s="119">
        <v>2.111415714709956E-05</v>
      </c>
      <c r="V257" s="119">
        <v>2.4316795981810235E-05</v>
      </c>
      <c r="W257" s="119">
        <v>6.476176067815164E-06</v>
      </c>
      <c r="X257" s="119">
        <v>67.5</v>
      </c>
    </row>
    <row r="258" spans="1:24" s="119" customFormat="1" ht="12.75" hidden="1">
      <c r="A258" s="119">
        <v>2434</v>
      </c>
      <c r="B258" s="119">
        <v>87.37999725341797</v>
      </c>
      <c r="C258" s="119">
        <v>107.58000183105469</v>
      </c>
      <c r="D258" s="119">
        <v>9.104513168334961</v>
      </c>
      <c r="E258" s="119">
        <v>9.662322044372559</v>
      </c>
      <c r="F258" s="119">
        <v>12.204744358443289</v>
      </c>
      <c r="G258" s="119" t="s">
        <v>57</v>
      </c>
      <c r="H258" s="119">
        <v>11.977871705080588</v>
      </c>
      <c r="I258" s="119">
        <v>31.857868958498553</v>
      </c>
      <c r="J258" s="119" t="s">
        <v>60</v>
      </c>
      <c r="K258" s="119">
        <v>0.018390611992188183</v>
      </c>
      <c r="L258" s="119">
        <v>0.004044755629192825</v>
      </c>
      <c r="M258" s="119">
        <v>-0.004881733796574543</v>
      </c>
      <c r="N258" s="119">
        <v>-0.0004405952157152598</v>
      </c>
      <c r="O258" s="119">
        <v>0.0006532739767030091</v>
      </c>
      <c r="P258" s="119">
        <v>0.00046274865439007313</v>
      </c>
      <c r="Q258" s="119">
        <v>-0.00012593084380062625</v>
      </c>
      <c r="R258" s="119">
        <v>-3.539666167605909E-05</v>
      </c>
      <c r="S258" s="119">
        <v>1.5817480720073911E-06</v>
      </c>
      <c r="T258" s="119">
        <v>3.29506812509459E-05</v>
      </c>
      <c r="U258" s="119">
        <v>-4.424931655862369E-06</v>
      </c>
      <c r="V258" s="119">
        <v>-2.7917653795822513E-06</v>
      </c>
      <c r="W258" s="119">
        <v>-1.0996659214753072E-07</v>
      </c>
      <c r="X258" s="119">
        <v>67.5</v>
      </c>
    </row>
    <row r="259" spans="1:24" s="119" customFormat="1" ht="12.75" hidden="1">
      <c r="A259" s="119">
        <v>2435</v>
      </c>
      <c r="B259" s="119">
        <v>129.0800018310547</v>
      </c>
      <c r="C259" s="119">
        <v>121.58000183105469</v>
      </c>
      <c r="D259" s="119">
        <v>9.14574146270752</v>
      </c>
      <c r="E259" s="119">
        <v>9.588587760925293</v>
      </c>
      <c r="F259" s="119">
        <v>20.072020673078406</v>
      </c>
      <c r="G259" s="119" t="s">
        <v>58</v>
      </c>
      <c r="H259" s="119">
        <v>-9.330962875505747</v>
      </c>
      <c r="I259" s="119">
        <v>52.24903895554895</v>
      </c>
      <c r="J259" s="119" t="s">
        <v>61</v>
      </c>
      <c r="K259" s="119">
        <v>-0.19643882745963026</v>
      </c>
      <c r="L259" s="119">
        <v>0.7432840905302344</v>
      </c>
      <c r="M259" s="119">
        <v>-0.04645167195087377</v>
      </c>
      <c r="N259" s="119">
        <v>-0.042581089175189345</v>
      </c>
      <c r="O259" s="119">
        <v>-0.007896661239425144</v>
      </c>
      <c r="P259" s="119">
        <v>0.021317726038156556</v>
      </c>
      <c r="Q259" s="119">
        <v>-0.0009563043166966765</v>
      </c>
      <c r="R259" s="119">
        <v>-0.0006544838106696661</v>
      </c>
      <c r="S259" s="119">
        <v>-0.00010392098356273421</v>
      </c>
      <c r="T259" s="119">
        <v>0.0003120138443220942</v>
      </c>
      <c r="U259" s="119">
        <v>-2.0645280619874424E-05</v>
      </c>
      <c r="V259" s="119">
        <v>-2.4156005731212028E-05</v>
      </c>
      <c r="W259" s="119">
        <v>-6.475242374610647E-06</v>
      </c>
      <c r="X259" s="119">
        <v>67.5</v>
      </c>
    </row>
    <row r="260" spans="1:14" s="119" customFormat="1" ht="12.75">
      <c r="A260" s="119" t="s">
        <v>157</v>
      </c>
      <c r="E260" s="120" t="s">
        <v>106</v>
      </c>
      <c r="F260" s="120">
        <f>MIN(F231:F259)</f>
        <v>4.77747923743573</v>
      </c>
      <c r="G260" s="120"/>
      <c r="H260" s="120"/>
      <c r="I260" s="121"/>
      <c r="J260" s="121" t="s">
        <v>158</v>
      </c>
      <c r="K260" s="120">
        <f>AVERAGE(K258,K253,K248,K243,K238,K233)</f>
        <v>-0.1074040872413885</v>
      </c>
      <c r="L260" s="120">
        <f>AVERAGE(L258,L253,L248,L243,L238,L233)</f>
        <v>0.0044723987634364614</v>
      </c>
      <c r="M260" s="121" t="s">
        <v>108</v>
      </c>
      <c r="N260" s="120" t="e">
        <f>Mittelwert(K256,K251,K246,K241,K236,K231)</f>
        <v>#NAME?</v>
      </c>
    </row>
    <row r="261" spans="5:14" s="119" customFormat="1" ht="12.75">
      <c r="E261" s="120" t="s">
        <v>107</v>
      </c>
      <c r="F261" s="120">
        <f>MAX(F231:F259)</f>
        <v>20.930811154904738</v>
      </c>
      <c r="G261" s="120"/>
      <c r="H261" s="120"/>
      <c r="I261" s="121"/>
      <c r="J261" s="121" t="s">
        <v>159</v>
      </c>
      <c r="K261" s="120">
        <f>AVERAGE(K259,K254,K249,K244,K239,K234)</f>
        <v>-0.524027134199454</v>
      </c>
      <c r="L261" s="120">
        <f>AVERAGE(L259,L254,L249,L244,L239,L234)</f>
        <v>0.8218251151620993</v>
      </c>
      <c r="M261" s="120"/>
      <c r="N261" s="120"/>
    </row>
    <row r="262" spans="5:14" s="119" customFormat="1" ht="12.75">
      <c r="E262" s="120"/>
      <c r="F262" s="120"/>
      <c r="G262" s="120"/>
      <c r="H262" s="120"/>
      <c r="I262" s="120"/>
      <c r="J262" s="121" t="s">
        <v>112</v>
      </c>
      <c r="K262" s="120">
        <f>ABS(K260/$G$33)</f>
        <v>0.06712755452586781</v>
      </c>
      <c r="L262" s="120">
        <f>ABS(L260/$H$33)</f>
        <v>0.012423329898434615</v>
      </c>
      <c r="M262" s="121" t="s">
        <v>111</v>
      </c>
      <c r="N262" s="120">
        <f>K262+L262+L263+K263</f>
        <v>0.8909342712866679</v>
      </c>
    </row>
    <row r="263" spans="5:14" s="119" customFormat="1" ht="12.75">
      <c r="E263" s="120"/>
      <c r="F263" s="120"/>
      <c r="G263" s="120"/>
      <c r="H263" s="120"/>
      <c r="I263" s="120"/>
      <c r="J263" s="120"/>
      <c r="K263" s="120">
        <f>ABS(K261/$G$34)</f>
        <v>0.2977426898860534</v>
      </c>
      <c r="L263" s="120">
        <f>ABS(L261/$H$34)</f>
        <v>0.5136406969763121</v>
      </c>
      <c r="M263" s="120"/>
      <c r="N263" s="120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2005-07-21T08:14:46Z</dcterms:modified>
  <cp:category/>
  <cp:version/>
  <cp:contentType/>
  <cp:contentStatus/>
</cp:coreProperties>
</file>