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<sst xmlns="http://schemas.openxmlformats.org/spreadsheetml/2006/main" count="712" uniqueCount="167">
  <si>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</si>
  <si>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</si>
  <si>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</si>
  <si>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</si>
  <si>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</si>
  <si>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</si>
  <si>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</si>
  <si>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</si>
  <si>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</si>
  <si>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</si>
  <si>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</si>
  <si>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</si>
  <si>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</si>
  <si>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</si>
  <si>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</si>
  <si>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</si>
  <si>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</si>
  <si>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</si>
  <si>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</si>
  <si>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</si>
  <si>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</si>
  <si>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</si>
  <si>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</si>
  <si>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</si>
  <si>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</si>
  <si>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</si>
  <si>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</si>
  <si>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</si>
  <si>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</si>
  <si>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</si>
  <si>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</si>
  <si>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</si>
  <si>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</si>
  <si>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</si>
  <si>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</si>
  <si>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</si>
  <si>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</si>
  <si>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</si>
  <si>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</si>
  <si>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</si>
  <si>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</si>
  <si>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</si>
  <si>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</si>
  <si>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</si>
  <si>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</si>
  <si>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</si>
  <si>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</si>
  <si>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</si>
  <si>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</si>
  <si>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</si>
  <si>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</si>
  <si>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</si>
  <si>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</si>
  <si>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</si>
  <si>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</si>
  <si>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</si>
  <si>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</si>
  <si>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</si>
  <si>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</si>
  <si>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</si>
  <si>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</si>
  <si>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</si>
  <si>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</si>
  <si>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</si>
  <si>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</si>
  <si>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</si>
  <si>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</si>
  <si>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</si>
  <si>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</si>
  <si>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</si>
  <si>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</si>
  <si>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</si>
  <si>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</si>
  <si>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</si>
  <si>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</si>
  <si>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</si>
  <si>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</si>
  <si>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</si>
  <si>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</si>
  <si>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</si>
  <si>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</si>
  <si>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</si>
  <si>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</si>
  <si>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</si>
  <si>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</si>
  <si>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</si>
  <si>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</si>
  <si>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</si>
  <si>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</si>
  <si>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</si>
  <si>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</si>
  <si>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</si>
  <si>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</si>
  <si>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</si>
  <si>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</si>
  <si>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</si>
  <si>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</si>
  <si>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</si>
  <si>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</si>
  <si>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</si>
  <si>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</si>
  <si>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</si>
  <si>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</si>
  <si>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</si>
  <si>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</si>
  <si>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</si>
  <si>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</si>
  <si>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</si>
  <si>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</si>
  <si>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</si>
  <si>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</si>
  <si>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</si>
  <si>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</si>
  <si>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</si>
  <si>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</si>
  <si>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</si>
  <si>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</si>
  <si>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</si>
  <si>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</si>
  <si>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</si>
  <si>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</si>
  <si>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</si>
  <si>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</si>
  <si>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</si>
  <si>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</si>
  <si>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</si>
  <si>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</si>
  <si>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</si>
  <si>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</si>
  <si>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</si>
  <si>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</si>
  <si>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</si>
  <si>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</si>
  <si>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</si>
  <si>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</si>
  <si>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</si>
  <si>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</si>
  <si>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</si>
  <si>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</si>
  <si>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</si>
  <si>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</si>
  <si>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</si>
  <si>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</si>
  <si>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</si>
  <si>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</si>
  <si>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</si>
  <si>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</si>
  <si>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</si>
  <si>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</si>
  <si>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</si>
  <si>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</si>
  <si>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</si>
  <si>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</si>
  <si>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</si>
  <si>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</si>
  <si>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</si>
  <si>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</si>
  <si>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</si>
  <si>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</si>
  <si>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</si>
  <si>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</si>
  <si>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</si>
  <si>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</si>
  <si>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</si>
  <si>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Freigabe:Oberli 07.09.2005.xls (XLS4/XCEL) (0002F5AE)</t>
  </si>
  <si>
    <t>AP  690</t>
  </si>
  <si>
    <t>4E14481C-2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</si>
</sst>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97.33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87.39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96.56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89.81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84.71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94.65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83.76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6.964692477788326</v>
      </c>
      <c r="C41" s="2">
        <f aca="true" t="shared" si="0" ref="C41:C55">($B$41*H41+$B$42*J41+$B$43*L41+$B$44*N41+$B$45*P41+$B$46*R41+$B$47*T41+$B$48*V41)/100</f>
        <v>-1.2038510073958949E-08</v>
      </c>
      <c r="D41" s="2">
        <f aca="true" t="shared" si="1" ref="D41:D55">($B$41*I41+$B$42*K41+$B$43*M41+$B$44*O41+$B$45*Q41+$B$46*S41+$B$47*U41+$B$48*W41)/100</f>
        <v>-2.6895787800770224E-08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5.849726315324773</v>
      </c>
      <c r="C42" s="2">
        <f t="shared" si="0"/>
        <v>-1.2201010204233735E-10</v>
      </c>
      <c r="D42" s="2">
        <f t="shared" si="1"/>
        <v>-4.547643944661653E-08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-1.4647591110192337</v>
      </c>
      <c r="C43" s="2">
        <f t="shared" si="0"/>
        <v>0.1433196384204579</v>
      </c>
      <c r="D43" s="2">
        <f t="shared" si="1"/>
        <v>-0.3247759949786573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9.608801689221075</v>
      </c>
      <c r="C44" s="2">
        <f t="shared" si="0"/>
        <v>0.001060580345297013</v>
      </c>
      <c r="D44" s="2">
        <f t="shared" si="1"/>
        <v>0.19473783703126774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6.964692477788326</v>
      </c>
      <c r="C45" s="2">
        <f t="shared" si="0"/>
        <v>-0.03480036644694806</v>
      </c>
      <c r="D45" s="2">
        <f t="shared" si="1"/>
        <v>-0.07649556140721378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5.849726315324773</v>
      </c>
      <c r="C46" s="2">
        <f t="shared" si="0"/>
        <v>-0.0008469327669662885</v>
      </c>
      <c r="D46" s="2">
        <f t="shared" si="1"/>
        <v>-0.08189605386624224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-1.4647591110192337</v>
      </c>
      <c r="C47" s="2">
        <f t="shared" si="0"/>
        <v>0.0056148829074197685</v>
      </c>
      <c r="D47" s="2">
        <f t="shared" si="1"/>
        <v>-0.013104849638803625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9.608801689221075</v>
      </c>
      <c r="C48" s="2">
        <f t="shared" si="0"/>
        <v>0.00012126255931657311</v>
      </c>
      <c r="D48" s="2">
        <f t="shared" si="1"/>
        <v>0.005585083279421453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-0.0007598161989252388</v>
      </c>
      <c r="D49" s="2">
        <f t="shared" si="1"/>
        <v>-0.0015603114087624533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-6.807577472880533E-05</v>
      </c>
      <c r="D50" s="2">
        <f t="shared" si="1"/>
        <v>-0.0012588309684047607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6.190723432822618E-05</v>
      </c>
      <c r="D51" s="2">
        <f t="shared" si="1"/>
        <v>-0.00017651570958047028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8.628240617895393E-06</v>
      </c>
      <c r="D52" s="2">
        <f t="shared" si="1"/>
        <v>8.174029872834833E-05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-1.9283505472747617E-05</v>
      </c>
      <c r="D53" s="2">
        <f t="shared" si="1"/>
        <v>-3.271289685860338E-05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-5.370182834769341E-06</v>
      </c>
      <c r="D54" s="2">
        <f t="shared" si="1"/>
        <v>-4.6474204341410853E-05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3.495518915891323E-06</v>
      </c>
      <c r="D55" s="2">
        <f t="shared" si="1"/>
        <v>-1.1124985869144395E-05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L4" sqref="L4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2744</v>
      </c>
      <c r="B3" s="31">
        <v>87.39666666666666</v>
      </c>
      <c r="C3" s="31">
        <v>97.33</v>
      </c>
      <c r="D3" s="31">
        <v>9.178542427549976</v>
      </c>
      <c r="E3" s="31">
        <v>9.268844606725002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2646</v>
      </c>
      <c r="B4" s="36">
        <v>83.76333333333334</v>
      </c>
      <c r="C4" s="36">
        <v>96.56333333333333</v>
      </c>
      <c r="D4" s="36">
        <v>9.118900151020865</v>
      </c>
      <c r="E4" s="36">
        <v>9.343287208639618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2635</v>
      </c>
      <c r="B5" s="41">
        <v>84.71</v>
      </c>
      <c r="C5" s="41">
        <v>89.81</v>
      </c>
      <c r="D5" s="41">
        <v>9.40094685251895</v>
      </c>
      <c r="E5" s="41">
        <v>9.902773155009632</v>
      </c>
      <c r="F5" s="37" t="s">
        <v>71</v>
      </c>
      <c r="I5" s="42">
        <v>4709</v>
      </c>
    </row>
    <row r="6" spans="1:6" s="33" customFormat="1" ht="13.5" thickBot="1">
      <c r="A6" s="43">
        <v>2449</v>
      </c>
      <c r="B6" s="44">
        <v>94.65333333333332</v>
      </c>
      <c r="C6" s="44">
        <v>106.62</v>
      </c>
      <c r="D6" s="44">
        <v>9.166877877605065</v>
      </c>
      <c r="E6" s="44">
        <v>9.184183192768112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3" t="s">
        <v>115</v>
      </c>
      <c r="B9" s="124"/>
      <c r="C9" s="47" t="s">
        <v>160</v>
      </c>
    </row>
    <row r="10" spans="1:6" ht="15">
      <c r="A10" s="48" t="s">
        <v>164</v>
      </c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5" t="s">
        <v>165</v>
      </c>
      <c r="B13" s="125"/>
      <c r="D13" s="119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4802</v>
      </c>
      <c r="K15" s="42">
        <v>4410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6.964692477788326</v>
      </c>
      <c r="C19" s="62">
        <v>23.22802581112166</v>
      </c>
      <c r="D19" s="63">
        <v>8.914071111036534</v>
      </c>
      <c r="K19" s="64" t="s">
        <v>93</v>
      </c>
    </row>
    <row r="20" spans="1:11" ht="12.75">
      <c r="A20" s="61" t="s">
        <v>57</v>
      </c>
      <c r="B20" s="62">
        <v>5.849726315324773</v>
      </c>
      <c r="C20" s="62">
        <v>23.059726315324767</v>
      </c>
      <c r="D20" s="63">
        <v>9.12283411799415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-1.4647591110192337</v>
      </c>
      <c r="C21" s="62">
        <v>25.68857422231409</v>
      </c>
      <c r="D21" s="63">
        <v>9.90566847729857</v>
      </c>
      <c r="F21" s="39" t="s">
        <v>96</v>
      </c>
    </row>
    <row r="22" spans="1:11" ht="16.5" thickBot="1">
      <c r="A22" s="67" t="s">
        <v>59</v>
      </c>
      <c r="B22" s="68">
        <v>9.608801689221075</v>
      </c>
      <c r="C22" s="68">
        <v>29.505468355887736</v>
      </c>
      <c r="D22" s="69">
        <v>11.395441740263347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5.707247345499883</v>
      </c>
      <c r="I23" s="42">
        <v>4815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0.1433196384204579</v>
      </c>
      <c r="C27" s="78">
        <v>0.001060580345297013</v>
      </c>
      <c r="D27" s="78">
        <v>-0.03480036644694806</v>
      </c>
      <c r="E27" s="78">
        <v>-0.0008469327669662885</v>
      </c>
      <c r="F27" s="78">
        <v>0.0056148829074197685</v>
      </c>
      <c r="G27" s="78">
        <v>0.00012126255931657311</v>
      </c>
      <c r="H27" s="78">
        <v>-0.0007598161989252388</v>
      </c>
      <c r="I27" s="79">
        <v>-6.807577472880533E-05</v>
      </c>
    </row>
    <row r="28" spans="1:9" ht="13.5" thickBot="1">
      <c r="A28" s="80" t="s">
        <v>61</v>
      </c>
      <c r="B28" s="81">
        <v>-0.3247759949786573</v>
      </c>
      <c r="C28" s="81">
        <v>0.19473783703126774</v>
      </c>
      <c r="D28" s="81">
        <v>-0.07649556140721378</v>
      </c>
      <c r="E28" s="81">
        <v>-0.08189605386624224</v>
      </c>
      <c r="F28" s="81">
        <v>-0.013104849638803625</v>
      </c>
      <c r="G28" s="81">
        <v>0.005585083279421453</v>
      </c>
      <c r="H28" s="81">
        <v>-0.0015603114087624533</v>
      </c>
      <c r="I28" s="82">
        <v>-0.0012588309684047607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2744</v>
      </c>
      <c r="B39" s="89">
        <v>87.39666666666666</v>
      </c>
      <c r="C39" s="89">
        <v>97.33</v>
      </c>
      <c r="D39" s="89">
        <v>9.178542427549976</v>
      </c>
      <c r="E39" s="89">
        <v>9.268844606725002</v>
      </c>
      <c r="F39" s="90">
        <f>I39*D39/(23678+B39)*1000</f>
        <v>11.395441740263347</v>
      </c>
      <c r="G39" s="91" t="s">
        <v>59</v>
      </c>
      <c r="H39" s="92">
        <f>I39-B39+X39</f>
        <v>9.608801689221075</v>
      </c>
      <c r="I39" s="92">
        <f>(B39+C42-2*X39)*(23678+B39)*E42/((23678+C42)*D39+E42*(23678+B39))</f>
        <v>29.505468355887736</v>
      </c>
      <c r="J39" s="39" t="s">
        <v>73</v>
      </c>
      <c r="K39" s="39">
        <f>(K40*K40+L40*L40+M40*M40+N40*N40+O40*O40+P40*P40+Q40*Q40+R40*R40+S40*S40+T40*T40+U40*U40+V40*V40+W40*W40)</f>
        <v>0.1779533515763726</v>
      </c>
      <c r="M39" s="39" t="s">
        <v>68</v>
      </c>
      <c r="N39" s="39">
        <f>(K44*K44+L44*L44+M44*M44+N44*N44+O44*O44+P44*P44+Q44*Q44+R44*R44+S44*S44+T44*T44+U44*U44+V44*V44+W44*W44)</f>
        <v>0.11660299319145583</v>
      </c>
      <c r="X39" s="28">
        <f>(1-$H$2)*1000</f>
        <v>67.5</v>
      </c>
    </row>
    <row r="40" spans="1:24" ht="12.75">
      <c r="A40" s="86">
        <v>2646</v>
      </c>
      <c r="B40" s="89">
        <v>83.76333333333334</v>
      </c>
      <c r="C40" s="89">
        <v>96.56333333333333</v>
      </c>
      <c r="D40" s="89">
        <v>9.118900151020865</v>
      </c>
      <c r="E40" s="89">
        <v>9.343287208639618</v>
      </c>
      <c r="F40" s="90">
        <f>I40*D40/(23678+B40)*1000</f>
        <v>8.914071111036534</v>
      </c>
      <c r="G40" s="91" t="s">
        <v>56</v>
      </c>
      <c r="H40" s="92">
        <f>I40-B40+X40</f>
        <v>6.964692477788326</v>
      </c>
      <c r="I40" s="92">
        <f>(B40+C39-2*X40)*(23678+B40)*E39/((23678+C39)*D40+E39*(23678+B40))</f>
        <v>23.22802581112166</v>
      </c>
      <c r="J40" s="39" t="s">
        <v>62</v>
      </c>
      <c r="K40" s="73">
        <f aca="true" t="shared" si="0" ref="K40:W40">SQRT(K41*K41+K42*K42)</f>
        <v>0.35499290932545063</v>
      </c>
      <c r="L40" s="73">
        <f t="shared" si="0"/>
        <v>0.19474072507384124</v>
      </c>
      <c r="M40" s="73">
        <f t="shared" si="0"/>
        <v>0.08403949321507527</v>
      </c>
      <c r="N40" s="73">
        <f t="shared" si="0"/>
        <v>0.08190043305120072</v>
      </c>
      <c r="O40" s="73">
        <f t="shared" si="0"/>
        <v>0.014257068216140588</v>
      </c>
      <c r="P40" s="73">
        <f t="shared" si="0"/>
        <v>0.005586399542313913</v>
      </c>
      <c r="Q40" s="73">
        <f t="shared" si="0"/>
        <v>0.0017354804373612138</v>
      </c>
      <c r="R40" s="73">
        <f t="shared" si="0"/>
        <v>0.0012606703447451259</v>
      </c>
      <c r="S40" s="73">
        <f t="shared" si="0"/>
        <v>0.00018705694691955934</v>
      </c>
      <c r="T40" s="73">
        <f t="shared" si="0"/>
        <v>8.219442178371915E-05</v>
      </c>
      <c r="U40" s="73">
        <f t="shared" si="0"/>
        <v>3.797350660920203E-05</v>
      </c>
      <c r="V40" s="73">
        <f t="shared" si="0"/>
        <v>4.678344293493226E-05</v>
      </c>
      <c r="W40" s="73">
        <f t="shared" si="0"/>
        <v>1.1661216192148077E-05</v>
      </c>
      <c r="X40" s="28">
        <f>(1-$H$2)*1000</f>
        <v>67.5</v>
      </c>
    </row>
    <row r="41" spans="1:24" ht="12.75">
      <c r="A41" s="86">
        <v>2635</v>
      </c>
      <c r="B41" s="89">
        <v>84.71</v>
      </c>
      <c r="C41" s="89">
        <v>89.81</v>
      </c>
      <c r="D41" s="89">
        <v>9.40094685251895</v>
      </c>
      <c r="E41" s="89">
        <v>9.902773155009632</v>
      </c>
      <c r="F41" s="90">
        <f>I41*D41/(23678+B41)*1000</f>
        <v>9.12283411799415</v>
      </c>
      <c r="G41" s="91" t="s">
        <v>57</v>
      </c>
      <c r="H41" s="92">
        <f>I41-B41+X41</f>
        <v>5.849726315324773</v>
      </c>
      <c r="I41" s="92">
        <f>(B41+C40-2*X41)*(23678+B41)*E40/((23678+C40)*D41+E40*(23678+B41))</f>
        <v>23.059726315324767</v>
      </c>
      <c r="J41" s="39" t="s">
        <v>60</v>
      </c>
      <c r="K41" s="73">
        <f>'calcul config'!C43</f>
        <v>0.1433196384204579</v>
      </c>
      <c r="L41" s="73">
        <f>'calcul config'!C44</f>
        <v>0.001060580345297013</v>
      </c>
      <c r="M41" s="73">
        <f>'calcul config'!C45</f>
        <v>-0.03480036644694806</v>
      </c>
      <c r="N41" s="73">
        <f>'calcul config'!C46</f>
        <v>-0.0008469327669662885</v>
      </c>
      <c r="O41" s="73">
        <f>'calcul config'!C47</f>
        <v>0.0056148829074197685</v>
      </c>
      <c r="P41" s="73">
        <f>'calcul config'!C48</f>
        <v>0.00012126255931657311</v>
      </c>
      <c r="Q41" s="73">
        <f>'calcul config'!C49</f>
        <v>-0.0007598161989252388</v>
      </c>
      <c r="R41" s="73">
        <f>'calcul config'!C50</f>
        <v>-6.807577472880533E-05</v>
      </c>
      <c r="S41" s="73">
        <f>'calcul config'!C51</f>
        <v>6.190723432822618E-05</v>
      </c>
      <c r="T41" s="73">
        <f>'calcul config'!C52</f>
        <v>8.628240617895393E-06</v>
      </c>
      <c r="U41" s="73">
        <f>'calcul config'!C53</f>
        <v>-1.9283505472747617E-05</v>
      </c>
      <c r="V41" s="73">
        <f>'calcul config'!C54</f>
        <v>-5.370182834769341E-06</v>
      </c>
      <c r="W41" s="73">
        <f>'calcul config'!C55</f>
        <v>3.495518915891323E-06</v>
      </c>
      <c r="X41" s="28">
        <f>(1-$H$2)*1000</f>
        <v>67.5</v>
      </c>
    </row>
    <row r="42" spans="1:24" ht="12.75">
      <c r="A42" s="86">
        <v>2449</v>
      </c>
      <c r="B42" s="89">
        <v>94.65333333333332</v>
      </c>
      <c r="C42" s="89">
        <v>106.62</v>
      </c>
      <c r="D42" s="89">
        <v>9.166877877605065</v>
      </c>
      <c r="E42" s="89">
        <v>9.184183192768112</v>
      </c>
      <c r="F42" s="90">
        <f>I42*D42/(23678+B42)*1000</f>
        <v>9.90566847729857</v>
      </c>
      <c r="G42" s="91" t="s">
        <v>58</v>
      </c>
      <c r="H42" s="92">
        <f>I42-B42+X42</f>
        <v>-1.4647591110192337</v>
      </c>
      <c r="I42" s="92">
        <f>(B42+C41-2*X42)*(23678+B42)*E41/((23678+C41)*D42+E41*(23678+B42))</f>
        <v>25.68857422231409</v>
      </c>
      <c r="J42" s="39" t="s">
        <v>61</v>
      </c>
      <c r="K42" s="73">
        <f>'calcul config'!D43</f>
        <v>-0.3247759949786573</v>
      </c>
      <c r="L42" s="73">
        <f>'calcul config'!D44</f>
        <v>0.19473783703126774</v>
      </c>
      <c r="M42" s="73">
        <f>'calcul config'!D45</f>
        <v>-0.07649556140721378</v>
      </c>
      <c r="N42" s="73">
        <f>'calcul config'!D46</f>
        <v>-0.08189605386624224</v>
      </c>
      <c r="O42" s="73">
        <f>'calcul config'!D47</f>
        <v>-0.013104849638803625</v>
      </c>
      <c r="P42" s="73">
        <f>'calcul config'!D48</f>
        <v>0.005585083279421453</v>
      </c>
      <c r="Q42" s="73">
        <f>'calcul config'!D49</f>
        <v>-0.0015603114087624533</v>
      </c>
      <c r="R42" s="73">
        <f>'calcul config'!D50</f>
        <v>-0.0012588309684047607</v>
      </c>
      <c r="S42" s="73">
        <f>'calcul config'!D51</f>
        <v>-0.00017651570958047028</v>
      </c>
      <c r="T42" s="73">
        <f>'calcul config'!D52</f>
        <v>8.174029872834833E-05</v>
      </c>
      <c r="U42" s="73">
        <f>'calcul config'!D53</f>
        <v>-3.271289685860338E-05</v>
      </c>
      <c r="V42" s="73">
        <f>'calcul config'!D54</f>
        <v>-4.6474204341410853E-05</v>
      </c>
      <c r="W42" s="73">
        <f>'calcul config'!D55</f>
        <v>-1.1124985869144395E-05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0.23666193955030043</v>
      </c>
      <c r="L44" s="73">
        <f>L40/(L43*1.5)</f>
        <v>0.18546735721318217</v>
      </c>
      <c r="M44" s="73">
        <f aca="true" t="shared" si="1" ref="M44:W44">M40/(M43*1.5)</f>
        <v>0.09337721468341698</v>
      </c>
      <c r="N44" s="73">
        <f t="shared" si="1"/>
        <v>0.10920057740160095</v>
      </c>
      <c r="O44" s="73">
        <f t="shared" si="1"/>
        <v>0.06336474762729151</v>
      </c>
      <c r="P44" s="73">
        <f t="shared" si="1"/>
        <v>0.03724266361542608</v>
      </c>
      <c r="Q44" s="73">
        <f t="shared" si="1"/>
        <v>0.01156986958240809</v>
      </c>
      <c r="R44" s="73">
        <f t="shared" si="1"/>
        <v>0.0028014896549891687</v>
      </c>
      <c r="S44" s="73">
        <f t="shared" si="1"/>
        <v>0.002494092625594124</v>
      </c>
      <c r="T44" s="73">
        <f t="shared" si="1"/>
        <v>0.0010959256237829218</v>
      </c>
      <c r="U44" s="73">
        <f t="shared" si="1"/>
        <v>0.000506313421456027</v>
      </c>
      <c r="V44" s="73">
        <f t="shared" si="1"/>
        <v>0.00062377923913243</v>
      </c>
      <c r="W44" s="73">
        <f t="shared" si="1"/>
        <v>0.00015548288256197435</v>
      </c>
      <c r="X44" s="73"/>
      <c r="Y44" s="73"/>
    </row>
    <row r="45" s="101" customFormat="1" ht="12.75"/>
    <row r="46" spans="1:24" s="101" customFormat="1" ht="12.75">
      <c r="A46" s="101">
        <v>2449</v>
      </c>
      <c r="B46" s="101">
        <v>102.38</v>
      </c>
      <c r="C46" s="101">
        <v>117.48</v>
      </c>
      <c r="D46" s="101">
        <v>9.079296981881761</v>
      </c>
      <c r="E46" s="101">
        <v>9.215499993866588</v>
      </c>
      <c r="F46" s="101">
        <v>13.464131783831878</v>
      </c>
      <c r="G46" s="101" t="s">
        <v>59</v>
      </c>
      <c r="H46" s="101">
        <v>0.38508394080965047</v>
      </c>
      <c r="I46" s="101">
        <v>35.265083940809646</v>
      </c>
      <c r="J46" s="101" t="s">
        <v>73</v>
      </c>
      <c r="K46" s="101">
        <v>0.4285899092921939</v>
      </c>
      <c r="M46" s="101" t="s">
        <v>68</v>
      </c>
      <c r="N46" s="101">
        <v>0.2662390396383518</v>
      </c>
      <c r="X46" s="101">
        <v>67.5</v>
      </c>
    </row>
    <row r="47" spans="1:24" s="101" customFormat="1" ht="12.75">
      <c r="A47" s="101">
        <v>2744</v>
      </c>
      <c r="B47" s="101">
        <v>85.77999877929688</v>
      </c>
      <c r="C47" s="101">
        <v>95.4800033569336</v>
      </c>
      <c r="D47" s="101">
        <v>9.108686447143555</v>
      </c>
      <c r="E47" s="101">
        <v>9.163797378540039</v>
      </c>
      <c r="F47" s="101">
        <v>13.14960854355951</v>
      </c>
      <c r="G47" s="101" t="s">
        <v>56</v>
      </c>
      <c r="H47" s="101">
        <v>16.02619962949901</v>
      </c>
      <c r="I47" s="101">
        <v>34.306198408795886</v>
      </c>
      <c r="J47" s="101" t="s">
        <v>62</v>
      </c>
      <c r="K47" s="101">
        <v>0.5631798518986156</v>
      </c>
      <c r="L47" s="101">
        <v>0.2949378627946161</v>
      </c>
      <c r="M47" s="101">
        <v>0.1333253002102135</v>
      </c>
      <c r="N47" s="101">
        <v>0.0778593587640824</v>
      </c>
      <c r="O47" s="101">
        <v>0.022618383185166763</v>
      </c>
      <c r="P47" s="101">
        <v>0.008460956822283174</v>
      </c>
      <c r="Q47" s="101">
        <v>0.002753252877742331</v>
      </c>
      <c r="R47" s="101">
        <v>0.001198498984712439</v>
      </c>
      <c r="S47" s="101">
        <v>0.0002967721259750153</v>
      </c>
      <c r="T47" s="101">
        <v>0.00012451416085379022</v>
      </c>
      <c r="U47" s="101">
        <v>6.022365087440145E-05</v>
      </c>
      <c r="V47" s="101">
        <v>4.447755368150249E-05</v>
      </c>
      <c r="W47" s="101">
        <v>1.850397501402285E-05</v>
      </c>
      <c r="X47" s="101">
        <v>67.5</v>
      </c>
    </row>
    <row r="48" spans="1:24" s="101" customFormat="1" ht="12.75">
      <c r="A48" s="101">
        <v>2646</v>
      </c>
      <c r="B48" s="101">
        <v>91.95999908447266</v>
      </c>
      <c r="C48" s="101">
        <v>90.95999908447266</v>
      </c>
      <c r="D48" s="101">
        <v>8.971653938293457</v>
      </c>
      <c r="E48" s="101">
        <v>9.29971694946289</v>
      </c>
      <c r="F48" s="101">
        <v>10.000507986821068</v>
      </c>
      <c r="G48" s="101" t="s">
        <v>57</v>
      </c>
      <c r="H48" s="101">
        <v>2.035859589104078</v>
      </c>
      <c r="I48" s="101">
        <v>26.495858673576738</v>
      </c>
      <c r="J48" s="101" t="s">
        <v>60</v>
      </c>
      <c r="K48" s="101">
        <v>-0.06566848756118249</v>
      </c>
      <c r="L48" s="101">
        <v>-0.0016037369071122231</v>
      </c>
      <c r="M48" s="101">
        <v>0.014040306669170914</v>
      </c>
      <c r="N48" s="101">
        <v>-0.0008050149586289642</v>
      </c>
      <c r="O48" s="101">
        <v>-0.0028794335743929055</v>
      </c>
      <c r="P48" s="101">
        <v>-0.00018353312902946186</v>
      </c>
      <c r="Q48" s="101">
        <v>0.00021799149164164578</v>
      </c>
      <c r="R48" s="101">
        <v>-6.47227735789672E-05</v>
      </c>
      <c r="S48" s="101">
        <v>-5.755921046492521E-05</v>
      </c>
      <c r="T48" s="101">
        <v>-1.3075524866227892E-05</v>
      </c>
      <c r="U48" s="101">
        <v>-8.36428762052627E-09</v>
      </c>
      <c r="V48" s="101">
        <v>-5.108585397147964E-06</v>
      </c>
      <c r="W48" s="101">
        <v>-4.190791307672216E-06</v>
      </c>
      <c r="X48" s="101">
        <v>67.5</v>
      </c>
    </row>
    <row r="49" spans="1:24" s="101" customFormat="1" ht="12.75">
      <c r="A49" s="101">
        <v>2635</v>
      </c>
      <c r="B49" s="101">
        <v>87.95999908447266</v>
      </c>
      <c r="C49" s="101">
        <v>100.36000061035156</v>
      </c>
      <c r="D49" s="101">
        <v>9.317938804626465</v>
      </c>
      <c r="E49" s="101">
        <v>9.85853099822998</v>
      </c>
      <c r="F49" s="101">
        <v>8.600904060246494</v>
      </c>
      <c r="G49" s="101" t="s">
        <v>58</v>
      </c>
      <c r="H49" s="101">
        <v>1.4771209307704254</v>
      </c>
      <c r="I49" s="101">
        <v>21.937120015243078</v>
      </c>
      <c r="J49" s="101" t="s">
        <v>61</v>
      </c>
      <c r="K49" s="101">
        <v>-0.5593381761742832</v>
      </c>
      <c r="L49" s="101">
        <v>-0.2949335025692886</v>
      </c>
      <c r="M49" s="101">
        <v>-0.13258395628724914</v>
      </c>
      <c r="N49" s="101">
        <v>-0.07785519698819392</v>
      </c>
      <c r="O49" s="101">
        <v>-0.0224343513434575</v>
      </c>
      <c r="P49" s="101">
        <v>-0.008458966008862362</v>
      </c>
      <c r="Q49" s="101">
        <v>-0.002744609465546652</v>
      </c>
      <c r="R49" s="101">
        <v>-0.0011967500904269835</v>
      </c>
      <c r="S49" s="101">
        <v>-0.00029113679267036104</v>
      </c>
      <c r="T49" s="101">
        <v>-0.0001238257117992713</v>
      </c>
      <c r="U49" s="101">
        <v>-6.022365029355566E-05</v>
      </c>
      <c r="V49" s="101">
        <v>-4.418319971132673E-05</v>
      </c>
      <c r="W49" s="101">
        <v>-1.8023161751899164E-05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20" customFormat="1" ht="12.75" hidden="1">
      <c r="A55" s="120" t="s">
        <v>116</v>
      </c>
    </row>
    <row r="56" spans="1:24" s="120" customFormat="1" ht="12.75" hidden="1">
      <c r="A56" s="120">
        <v>2449</v>
      </c>
      <c r="B56" s="120">
        <v>93.3</v>
      </c>
      <c r="C56" s="120">
        <v>115.4</v>
      </c>
      <c r="D56" s="120">
        <v>9.13047857990662</v>
      </c>
      <c r="E56" s="120">
        <v>9.155372561378307</v>
      </c>
      <c r="F56" s="120">
        <v>12.902971002322213</v>
      </c>
      <c r="G56" s="120" t="s">
        <v>59</v>
      </c>
      <c r="H56" s="120">
        <v>7.793024933271234</v>
      </c>
      <c r="I56" s="120">
        <v>33.59302493327123</v>
      </c>
      <c r="J56" s="120" t="s">
        <v>73</v>
      </c>
      <c r="K56" s="120">
        <v>0.6405487656844854</v>
      </c>
      <c r="M56" s="120" t="s">
        <v>68</v>
      </c>
      <c r="N56" s="120">
        <v>0.44843715370071846</v>
      </c>
      <c r="X56" s="120">
        <v>67.5</v>
      </c>
    </row>
    <row r="57" spans="1:24" s="120" customFormat="1" ht="12.75" hidden="1">
      <c r="A57" s="120">
        <v>2635</v>
      </c>
      <c r="B57" s="120">
        <v>105.12000274658203</v>
      </c>
      <c r="C57" s="120">
        <v>105.62000274658203</v>
      </c>
      <c r="D57" s="120">
        <v>9.076351165771484</v>
      </c>
      <c r="E57" s="120">
        <v>9.570501327514648</v>
      </c>
      <c r="F57" s="120">
        <v>16.385700684202384</v>
      </c>
      <c r="G57" s="120" t="s">
        <v>56</v>
      </c>
      <c r="H57" s="120">
        <v>5.316093332546217</v>
      </c>
      <c r="I57" s="120">
        <v>42.93609607912825</v>
      </c>
      <c r="J57" s="120" t="s">
        <v>62</v>
      </c>
      <c r="K57" s="120">
        <v>0.596856905967098</v>
      </c>
      <c r="L57" s="120">
        <v>0.5074836893959456</v>
      </c>
      <c r="M57" s="120">
        <v>0.1412981414489104</v>
      </c>
      <c r="N57" s="120">
        <v>0.07751849510025643</v>
      </c>
      <c r="O57" s="120">
        <v>0.023970772936735173</v>
      </c>
      <c r="P57" s="120">
        <v>0.014558008125176363</v>
      </c>
      <c r="Q57" s="120">
        <v>0.002917900045252578</v>
      </c>
      <c r="R57" s="120">
        <v>0.0011932040362718245</v>
      </c>
      <c r="S57" s="120">
        <v>0.000314471867025457</v>
      </c>
      <c r="T57" s="120">
        <v>0.0002141933860420425</v>
      </c>
      <c r="U57" s="120">
        <v>6.382460800958069E-05</v>
      </c>
      <c r="V57" s="120">
        <v>4.42714207579974E-05</v>
      </c>
      <c r="W57" s="120">
        <v>1.9601482148116802E-05</v>
      </c>
      <c r="X57" s="120">
        <v>67.5</v>
      </c>
    </row>
    <row r="58" spans="1:24" s="120" customFormat="1" ht="12.75" hidden="1">
      <c r="A58" s="120">
        <v>2646</v>
      </c>
      <c r="B58" s="120">
        <v>76.45999908447266</v>
      </c>
      <c r="C58" s="120">
        <v>91.55999755859375</v>
      </c>
      <c r="D58" s="120">
        <v>9.144598007202148</v>
      </c>
      <c r="E58" s="120">
        <v>9.408848762512207</v>
      </c>
      <c r="F58" s="120">
        <v>9.262709891309676</v>
      </c>
      <c r="G58" s="120" t="s">
        <v>57</v>
      </c>
      <c r="H58" s="120">
        <v>15.101274185598584</v>
      </c>
      <c r="I58" s="120">
        <v>24.06127327007124</v>
      </c>
      <c r="J58" s="120" t="s">
        <v>60</v>
      </c>
      <c r="K58" s="120">
        <v>-0.28313689897940075</v>
      </c>
      <c r="L58" s="120">
        <v>0.0027621467724489057</v>
      </c>
      <c r="M58" s="120">
        <v>0.06561106322817938</v>
      </c>
      <c r="N58" s="120">
        <v>-0.0008018617291823435</v>
      </c>
      <c r="O58" s="120">
        <v>-0.011598337369732195</v>
      </c>
      <c r="P58" s="120">
        <v>0.0003160279455972425</v>
      </c>
      <c r="Q58" s="120">
        <v>0.0012865984197559207</v>
      </c>
      <c r="R58" s="120">
        <v>-6.444902750323002E-05</v>
      </c>
      <c r="S58" s="120">
        <v>-0.00017037701085824793</v>
      </c>
      <c r="T58" s="120">
        <v>2.250238190012059E-05</v>
      </c>
      <c r="U58" s="120">
        <v>2.348860435273247E-05</v>
      </c>
      <c r="V58" s="120">
        <v>-5.087577646405772E-06</v>
      </c>
      <c r="W58" s="120">
        <v>-1.1159236703536155E-05</v>
      </c>
      <c r="X58" s="120">
        <v>67.5</v>
      </c>
    </row>
    <row r="59" spans="1:24" s="120" customFormat="1" ht="12.75" hidden="1">
      <c r="A59" s="120">
        <v>2744</v>
      </c>
      <c r="B59" s="120">
        <v>109.55999755859375</v>
      </c>
      <c r="C59" s="120">
        <v>108.45999908447266</v>
      </c>
      <c r="D59" s="120">
        <v>9.065605163574219</v>
      </c>
      <c r="E59" s="120">
        <v>9.253663063049316</v>
      </c>
      <c r="F59" s="120">
        <v>12.838251695756037</v>
      </c>
      <c r="G59" s="120" t="s">
        <v>58</v>
      </c>
      <c r="H59" s="120">
        <v>-8.373257736345494</v>
      </c>
      <c r="I59" s="120">
        <v>33.68673982224826</v>
      </c>
      <c r="J59" s="120" t="s">
        <v>61</v>
      </c>
      <c r="K59" s="120">
        <v>-0.5254252207849808</v>
      </c>
      <c r="L59" s="120">
        <v>0.5074761723944564</v>
      </c>
      <c r="M59" s="120">
        <v>-0.12514133273616732</v>
      </c>
      <c r="N59" s="120">
        <v>-0.07751434770657464</v>
      </c>
      <c r="O59" s="120">
        <v>-0.02097800098775832</v>
      </c>
      <c r="P59" s="120">
        <v>0.014554577524280896</v>
      </c>
      <c r="Q59" s="120">
        <v>-0.0026189320686811567</v>
      </c>
      <c r="R59" s="120">
        <v>-0.0011914622088128777</v>
      </c>
      <c r="S59" s="120">
        <v>-0.0002643184241052545</v>
      </c>
      <c r="T59" s="120">
        <v>0.0002130080971066043</v>
      </c>
      <c r="U59" s="120">
        <v>-5.934531197270285E-05</v>
      </c>
      <c r="V59" s="120">
        <v>-4.397812239765854E-05</v>
      </c>
      <c r="W59" s="120">
        <v>-1.6114885621604428E-05</v>
      </c>
      <c r="X59" s="120">
        <v>67.5</v>
      </c>
    </row>
    <row r="60" s="120" customFormat="1" ht="12.75" hidden="1">
      <c r="A60" s="120" t="s">
        <v>122</v>
      </c>
    </row>
    <row r="61" spans="1:24" s="120" customFormat="1" ht="12.75" hidden="1">
      <c r="A61" s="120">
        <v>2449</v>
      </c>
      <c r="B61" s="120">
        <v>90.76</v>
      </c>
      <c r="C61" s="120">
        <v>90.46</v>
      </c>
      <c r="D61" s="120">
        <v>9.325339367948398</v>
      </c>
      <c r="E61" s="120">
        <v>9.260736640839216</v>
      </c>
      <c r="F61" s="120">
        <v>9.843622855922186</v>
      </c>
      <c r="G61" s="120" t="s">
        <v>59</v>
      </c>
      <c r="H61" s="120">
        <v>1.8297795738240552</v>
      </c>
      <c r="I61" s="120">
        <v>25.089779573824053</v>
      </c>
      <c r="J61" s="120" t="s">
        <v>73</v>
      </c>
      <c r="K61" s="120">
        <v>0.1483745861167867</v>
      </c>
      <c r="M61" s="120" t="s">
        <v>68</v>
      </c>
      <c r="N61" s="120">
        <v>0.09818409552197513</v>
      </c>
      <c r="X61" s="120">
        <v>67.5</v>
      </c>
    </row>
    <row r="62" spans="1:24" s="120" customFormat="1" ht="12.75" hidden="1">
      <c r="A62" s="120">
        <v>2635</v>
      </c>
      <c r="B62" s="120">
        <v>86.54000091552734</v>
      </c>
      <c r="C62" s="120">
        <v>87.13999938964844</v>
      </c>
      <c r="D62" s="120">
        <v>9.472702980041504</v>
      </c>
      <c r="E62" s="120">
        <v>10.095273971557617</v>
      </c>
      <c r="F62" s="120">
        <v>8.275335194042732</v>
      </c>
      <c r="G62" s="120" t="s">
        <v>56</v>
      </c>
      <c r="H62" s="120">
        <v>1.7206557475353605</v>
      </c>
      <c r="I62" s="120">
        <v>20.7606566630627</v>
      </c>
      <c r="J62" s="120" t="s">
        <v>62</v>
      </c>
      <c r="K62" s="120">
        <v>0.310188548031827</v>
      </c>
      <c r="L62" s="120">
        <v>0.2111892772141978</v>
      </c>
      <c r="M62" s="120">
        <v>0.07343317965766433</v>
      </c>
      <c r="N62" s="120">
        <v>0.04438025990533149</v>
      </c>
      <c r="O62" s="120">
        <v>0.012457716424875967</v>
      </c>
      <c r="P62" s="120">
        <v>0.00605832144847109</v>
      </c>
      <c r="Q62" s="120">
        <v>0.001516419349335249</v>
      </c>
      <c r="R62" s="120">
        <v>0.0006831169302676476</v>
      </c>
      <c r="S62" s="120">
        <v>0.00016342785970963896</v>
      </c>
      <c r="T62" s="120">
        <v>8.913171020881436E-05</v>
      </c>
      <c r="U62" s="120">
        <v>3.3159755139146586E-05</v>
      </c>
      <c r="V62" s="120">
        <v>2.5345619698468683E-05</v>
      </c>
      <c r="W62" s="120">
        <v>1.0186402563243513E-05</v>
      </c>
      <c r="X62" s="120">
        <v>67.5</v>
      </c>
    </row>
    <row r="63" spans="1:24" s="120" customFormat="1" ht="12.75" hidden="1">
      <c r="A63" s="120">
        <v>2646</v>
      </c>
      <c r="B63" s="120">
        <v>69.5199966430664</v>
      </c>
      <c r="C63" s="120">
        <v>89.62000274658203</v>
      </c>
      <c r="D63" s="120">
        <v>9.302583694458008</v>
      </c>
      <c r="E63" s="120">
        <v>9.450434684753418</v>
      </c>
      <c r="F63" s="120">
        <v>4.414215508590558</v>
      </c>
      <c r="G63" s="120" t="s">
        <v>57</v>
      </c>
      <c r="H63" s="120">
        <v>9.248557825537453</v>
      </c>
      <c r="I63" s="120">
        <v>11.268554468603861</v>
      </c>
      <c r="J63" s="120" t="s">
        <v>60</v>
      </c>
      <c r="K63" s="120">
        <v>-0.2858128664939589</v>
      </c>
      <c r="L63" s="120">
        <v>0.0011495317875523964</v>
      </c>
      <c r="M63" s="120">
        <v>0.06733379760320739</v>
      </c>
      <c r="N63" s="120">
        <v>-0.00045912937368859175</v>
      </c>
      <c r="O63" s="120">
        <v>-0.011530336973816703</v>
      </c>
      <c r="P63" s="120">
        <v>0.00013153952344411283</v>
      </c>
      <c r="Q63" s="120">
        <v>0.0013740888997548454</v>
      </c>
      <c r="R63" s="120">
        <v>-3.6906699718718665E-05</v>
      </c>
      <c r="S63" s="120">
        <v>-0.00015509404625057633</v>
      </c>
      <c r="T63" s="120">
        <v>9.367430011417228E-06</v>
      </c>
      <c r="U63" s="120">
        <v>2.8835498325300133E-05</v>
      </c>
      <c r="V63" s="120">
        <v>-2.9144104609556224E-06</v>
      </c>
      <c r="W63" s="120">
        <v>-9.768760743849316E-06</v>
      </c>
      <c r="X63" s="120">
        <v>67.5</v>
      </c>
    </row>
    <row r="64" spans="1:24" s="120" customFormat="1" ht="12.75" hidden="1">
      <c r="A64" s="120">
        <v>2744</v>
      </c>
      <c r="B64" s="120">
        <v>93.44000244140625</v>
      </c>
      <c r="C64" s="120">
        <v>94.83999633789062</v>
      </c>
      <c r="D64" s="120">
        <v>9.090827941894531</v>
      </c>
      <c r="E64" s="120">
        <v>9.173221588134766</v>
      </c>
      <c r="F64" s="120">
        <v>9.36868117160755</v>
      </c>
      <c r="G64" s="120" t="s">
        <v>58</v>
      </c>
      <c r="H64" s="120">
        <v>-1.4420091017084076</v>
      </c>
      <c r="I64" s="120">
        <v>24.49799333969785</v>
      </c>
      <c r="J64" s="120" t="s">
        <v>61</v>
      </c>
      <c r="K64" s="120">
        <v>-0.12053190729677965</v>
      </c>
      <c r="L64" s="120">
        <v>0.21118614866255953</v>
      </c>
      <c r="M64" s="120">
        <v>-0.029301733309910337</v>
      </c>
      <c r="N64" s="120">
        <v>-0.04437788491448178</v>
      </c>
      <c r="O64" s="120">
        <v>-0.0047165694941196275</v>
      </c>
      <c r="P64" s="120">
        <v>0.00605689327351712</v>
      </c>
      <c r="Q64" s="120">
        <v>-0.0006414104291394538</v>
      </c>
      <c r="R64" s="120">
        <v>-0.0006821192241347303</v>
      </c>
      <c r="S64" s="120">
        <v>-5.152186086407911E-05</v>
      </c>
      <c r="T64" s="120">
        <v>8.863810139961969E-05</v>
      </c>
      <c r="U64" s="120">
        <v>-1.6373252493618113E-05</v>
      </c>
      <c r="V64" s="120">
        <v>-2.5177502846082176E-05</v>
      </c>
      <c r="W64" s="120">
        <v>-2.886885988376154E-06</v>
      </c>
      <c r="X64" s="120">
        <v>67.5</v>
      </c>
    </row>
    <row r="65" s="120" customFormat="1" ht="12.75" hidden="1">
      <c r="A65" s="120" t="s">
        <v>128</v>
      </c>
    </row>
    <row r="66" spans="1:24" s="120" customFormat="1" ht="12.75" hidden="1">
      <c r="A66" s="120">
        <v>2449</v>
      </c>
      <c r="B66" s="120">
        <v>95.48</v>
      </c>
      <c r="C66" s="120">
        <v>90.58</v>
      </c>
      <c r="D66" s="120">
        <v>9.34677666598272</v>
      </c>
      <c r="E66" s="120">
        <v>9.335611599626631</v>
      </c>
      <c r="F66" s="120">
        <v>9.46058030446016</v>
      </c>
      <c r="G66" s="120" t="s">
        <v>59</v>
      </c>
      <c r="H66" s="120">
        <v>-3.917061011093466</v>
      </c>
      <c r="I66" s="120">
        <v>24.062938988906545</v>
      </c>
      <c r="J66" s="120" t="s">
        <v>73</v>
      </c>
      <c r="K66" s="120">
        <v>0.1958809841803009</v>
      </c>
      <c r="M66" s="120" t="s">
        <v>68</v>
      </c>
      <c r="N66" s="120">
        <v>0.1837746274405636</v>
      </c>
      <c r="X66" s="120">
        <v>67.5</v>
      </c>
    </row>
    <row r="67" spans="1:24" s="120" customFormat="1" ht="12.75" hidden="1">
      <c r="A67" s="120">
        <v>2635</v>
      </c>
      <c r="B67" s="120">
        <v>74.95999908447266</v>
      </c>
      <c r="C67" s="120">
        <v>70.66000366210938</v>
      </c>
      <c r="D67" s="120">
        <v>9.567845344543457</v>
      </c>
      <c r="E67" s="120">
        <v>10.10033130645752</v>
      </c>
      <c r="F67" s="120">
        <v>6.073267982901699</v>
      </c>
      <c r="G67" s="120" t="s">
        <v>56</v>
      </c>
      <c r="H67" s="120">
        <v>7.617386289848312</v>
      </c>
      <c r="I67" s="120">
        <v>15.07738537432097</v>
      </c>
      <c r="J67" s="120" t="s">
        <v>62</v>
      </c>
      <c r="K67" s="120">
        <v>0.05380234851592944</v>
      </c>
      <c r="L67" s="120">
        <v>0.4383989323706064</v>
      </c>
      <c r="M67" s="120">
        <v>0.01273698509579192</v>
      </c>
      <c r="N67" s="120">
        <v>0.0216191685967939</v>
      </c>
      <c r="O67" s="120">
        <v>0.002160921362363971</v>
      </c>
      <c r="P67" s="120">
        <v>0.012576309803591822</v>
      </c>
      <c r="Q67" s="120">
        <v>0.00026303073209106695</v>
      </c>
      <c r="R67" s="120">
        <v>0.00033280138771055016</v>
      </c>
      <c r="S67" s="120">
        <v>2.8365864421222492E-05</v>
      </c>
      <c r="T67" s="120">
        <v>0.0001850564546261581</v>
      </c>
      <c r="U67" s="120">
        <v>5.746063891686133E-06</v>
      </c>
      <c r="V67" s="120">
        <v>1.2354681224060259E-05</v>
      </c>
      <c r="W67" s="120">
        <v>1.7685725817206339E-06</v>
      </c>
      <c r="X67" s="120">
        <v>67.5</v>
      </c>
    </row>
    <row r="68" spans="1:24" s="120" customFormat="1" ht="12.75" hidden="1">
      <c r="A68" s="120">
        <v>2646</v>
      </c>
      <c r="B68" s="120">
        <v>80.36000061035156</v>
      </c>
      <c r="C68" s="120">
        <v>90.55999755859375</v>
      </c>
      <c r="D68" s="120">
        <v>9.319023132324219</v>
      </c>
      <c r="E68" s="120">
        <v>9.505659103393555</v>
      </c>
      <c r="F68" s="120">
        <v>3.268906414429576</v>
      </c>
      <c r="G68" s="120" t="s">
        <v>57</v>
      </c>
      <c r="H68" s="120">
        <v>-4.526095403813841</v>
      </c>
      <c r="I68" s="120">
        <v>8.333905206537718</v>
      </c>
      <c r="J68" s="120" t="s">
        <v>60</v>
      </c>
      <c r="K68" s="120">
        <v>0.023236392364987403</v>
      </c>
      <c r="L68" s="120">
        <v>-0.002385057896515758</v>
      </c>
      <c r="M68" s="120">
        <v>-0.0056311272869733805</v>
      </c>
      <c r="N68" s="120">
        <v>-0.00022340651086857828</v>
      </c>
      <c r="O68" s="120">
        <v>0.0009122436026308797</v>
      </c>
      <c r="P68" s="120">
        <v>-0.0002729077642649443</v>
      </c>
      <c r="Q68" s="120">
        <v>-0.00012243463919176802</v>
      </c>
      <c r="R68" s="120">
        <v>-1.7971849608340618E-05</v>
      </c>
      <c r="S68" s="120">
        <v>1.0198528899352574E-05</v>
      </c>
      <c r="T68" s="120">
        <v>-1.9436388174133958E-05</v>
      </c>
      <c r="U68" s="120">
        <v>-3.0652134949028413E-06</v>
      </c>
      <c r="V68" s="120">
        <v>-1.418601546147894E-06</v>
      </c>
      <c r="W68" s="120">
        <v>5.778159893503257E-07</v>
      </c>
      <c r="X68" s="120">
        <v>67.5</v>
      </c>
    </row>
    <row r="69" spans="1:24" s="120" customFormat="1" ht="12.75" hidden="1">
      <c r="A69" s="120">
        <v>2744</v>
      </c>
      <c r="B69" s="120">
        <v>78.13999938964844</v>
      </c>
      <c r="C69" s="120">
        <v>87.44000244140625</v>
      </c>
      <c r="D69" s="120">
        <v>9.335150718688965</v>
      </c>
      <c r="E69" s="120">
        <v>9.424246788024902</v>
      </c>
      <c r="F69" s="120">
        <v>6.679523836048442</v>
      </c>
      <c r="G69" s="120" t="s">
        <v>58</v>
      </c>
      <c r="H69" s="120">
        <v>6.358087535798873</v>
      </c>
      <c r="I69" s="120">
        <v>16.998086925447314</v>
      </c>
      <c r="J69" s="120" t="s">
        <v>61</v>
      </c>
      <c r="K69" s="120">
        <v>-0.048525897989526064</v>
      </c>
      <c r="L69" s="120">
        <v>-0.4383924445089329</v>
      </c>
      <c r="M69" s="120">
        <v>-0.011424587292691555</v>
      </c>
      <c r="N69" s="120">
        <v>-0.021618014255419045</v>
      </c>
      <c r="O69" s="120">
        <v>-0.0019589264263315236</v>
      </c>
      <c r="P69" s="120">
        <v>-0.01257334838569757</v>
      </c>
      <c r="Q69" s="120">
        <v>-0.00023279803510842657</v>
      </c>
      <c r="R69" s="120">
        <v>-0.0003323157779638564</v>
      </c>
      <c r="S69" s="120">
        <v>-2.646908144708173E-05</v>
      </c>
      <c r="T69" s="120">
        <v>-0.00018403292698196074</v>
      </c>
      <c r="U69" s="120">
        <v>-4.8602177397730545E-06</v>
      </c>
      <c r="V69" s="120">
        <v>-1.227296695185862E-05</v>
      </c>
      <c r="W69" s="120">
        <v>-1.671519565923502E-06</v>
      </c>
      <c r="X69" s="120">
        <v>67.5</v>
      </c>
    </row>
    <row r="70" s="120" customFormat="1" ht="12.75" hidden="1">
      <c r="A70" s="120" t="s">
        <v>134</v>
      </c>
    </row>
    <row r="71" spans="1:24" s="120" customFormat="1" ht="12.75" hidden="1">
      <c r="A71" s="120">
        <v>2449</v>
      </c>
      <c r="B71" s="120">
        <v>89.82</v>
      </c>
      <c r="C71" s="120">
        <v>95.92</v>
      </c>
      <c r="D71" s="120">
        <v>9.157466412283505</v>
      </c>
      <c r="E71" s="120">
        <v>9.250288300446982</v>
      </c>
      <c r="F71" s="120">
        <v>10.013963161415852</v>
      </c>
      <c r="G71" s="120" t="s">
        <v>59</v>
      </c>
      <c r="H71" s="120">
        <v>3.6708213900631534</v>
      </c>
      <c r="I71" s="120">
        <v>25.990821390063143</v>
      </c>
      <c r="J71" s="120" t="s">
        <v>73</v>
      </c>
      <c r="K71" s="120">
        <v>0.3252793375198627</v>
      </c>
      <c r="M71" s="120" t="s">
        <v>68</v>
      </c>
      <c r="N71" s="120">
        <v>0.26940015366752135</v>
      </c>
      <c r="X71" s="120">
        <v>67.5</v>
      </c>
    </row>
    <row r="72" spans="1:24" s="120" customFormat="1" ht="12.75" hidden="1">
      <c r="A72" s="120">
        <v>2635</v>
      </c>
      <c r="B72" s="120">
        <v>76.54000091552734</v>
      </c>
      <c r="C72" s="120">
        <v>86.63999938964844</v>
      </c>
      <c r="D72" s="120">
        <v>9.605291366577148</v>
      </c>
      <c r="E72" s="120">
        <v>10.001640319824219</v>
      </c>
      <c r="F72" s="120">
        <v>7.427909881548473</v>
      </c>
      <c r="G72" s="120" t="s">
        <v>56</v>
      </c>
      <c r="H72" s="120">
        <v>9.329726318193806</v>
      </c>
      <c r="I72" s="120">
        <v>18.369727233721154</v>
      </c>
      <c r="J72" s="120" t="s">
        <v>62</v>
      </c>
      <c r="K72" s="120">
        <v>0.3221455648322033</v>
      </c>
      <c r="L72" s="120">
        <v>0.45167725101241146</v>
      </c>
      <c r="M72" s="120">
        <v>0.07626361400560139</v>
      </c>
      <c r="N72" s="120">
        <v>0.10645457322927074</v>
      </c>
      <c r="O72" s="120">
        <v>0.012938036675165942</v>
      </c>
      <c r="P72" s="120">
        <v>0.012957256832427804</v>
      </c>
      <c r="Q72" s="120">
        <v>0.001574782446071286</v>
      </c>
      <c r="R72" s="120">
        <v>0.0016386326975885467</v>
      </c>
      <c r="S72" s="120">
        <v>0.0001697373266761603</v>
      </c>
      <c r="T72" s="120">
        <v>0.00019066135361508346</v>
      </c>
      <c r="U72" s="120">
        <v>3.4439722420632E-05</v>
      </c>
      <c r="V72" s="120">
        <v>6.081849083452879E-05</v>
      </c>
      <c r="W72" s="120">
        <v>1.0585760712849129E-05</v>
      </c>
      <c r="X72" s="120">
        <v>67.5</v>
      </c>
    </row>
    <row r="73" spans="1:24" s="120" customFormat="1" ht="12.75" hidden="1">
      <c r="A73" s="120">
        <v>2646</v>
      </c>
      <c r="B73" s="120">
        <v>92.13999938964844</v>
      </c>
      <c r="C73" s="120">
        <v>109.54000091552734</v>
      </c>
      <c r="D73" s="120">
        <v>9.004231452941895</v>
      </c>
      <c r="E73" s="120">
        <v>9.230853080749512</v>
      </c>
      <c r="F73" s="120">
        <v>8.728139983389623</v>
      </c>
      <c r="G73" s="120" t="s">
        <v>57</v>
      </c>
      <c r="H73" s="120">
        <v>-1.5987092558128921</v>
      </c>
      <c r="I73" s="120">
        <v>23.041290133835545</v>
      </c>
      <c r="J73" s="120" t="s">
        <v>60</v>
      </c>
      <c r="K73" s="120">
        <v>0.20365028615389227</v>
      </c>
      <c r="L73" s="120">
        <v>-0.002456476192432856</v>
      </c>
      <c r="M73" s="120">
        <v>-0.0475364796977487</v>
      </c>
      <c r="N73" s="120">
        <v>-0.0011007137826615507</v>
      </c>
      <c r="O73" s="120">
        <v>0.008286684407312605</v>
      </c>
      <c r="P73" s="120">
        <v>-0.00028118347130425653</v>
      </c>
      <c r="Q73" s="120">
        <v>-0.0009489568404974602</v>
      </c>
      <c r="R73" s="120">
        <v>-8.849645674228526E-05</v>
      </c>
      <c r="S73" s="120">
        <v>0.00011728098783231408</v>
      </c>
      <c r="T73" s="120">
        <v>-2.0031881214013444E-05</v>
      </c>
      <c r="U73" s="120">
        <v>-1.8509385158647006E-05</v>
      </c>
      <c r="V73" s="120">
        <v>-6.981235743990798E-06</v>
      </c>
      <c r="W73" s="120">
        <v>7.562418543971765E-06</v>
      </c>
      <c r="X73" s="120">
        <v>67.5</v>
      </c>
    </row>
    <row r="74" spans="1:24" s="120" customFormat="1" ht="12.75" hidden="1">
      <c r="A74" s="120">
        <v>2744</v>
      </c>
      <c r="B74" s="120">
        <v>78</v>
      </c>
      <c r="C74" s="120">
        <v>97</v>
      </c>
      <c r="D74" s="120">
        <v>9.169620513916016</v>
      </c>
      <c r="E74" s="120">
        <v>9.217558860778809</v>
      </c>
      <c r="F74" s="120">
        <v>10.167020879599459</v>
      </c>
      <c r="G74" s="120" t="s">
        <v>58</v>
      </c>
      <c r="H74" s="120">
        <v>15.839993857893795</v>
      </c>
      <c r="I74" s="120">
        <v>26.339993857893795</v>
      </c>
      <c r="J74" s="120" t="s">
        <v>61</v>
      </c>
      <c r="K74" s="120">
        <v>0.2496083449937063</v>
      </c>
      <c r="L74" s="120">
        <v>-0.45167057111001263</v>
      </c>
      <c r="M74" s="120">
        <v>0.05963574363702432</v>
      </c>
      <c r="N74" s="120">
        <v>-0.10644888252393646</v>
      </c>
      <c r="O74" s="120">
        <v>0.009935977784875583</v>
      </c>
      <c r="P74" s="120">
        <v>-0.012954205513151407</v>
      </c>
      <c r="Q74" s="120">
        <v>0.0012567500417057249</v>
      </c>
      <c r="R74" s="120">
        <v>-0.0016362412703358814</v>
      </c>
      <c r="S74" s="120">
        <v>0.0001227026077972516</v>
      </c>
      <c r="T74" s="120">
        <v>-0.00018960610617109239</v>
      </c>
      <c r="U74" s="120">
        <v>2.9043022250775495E-05</v>
      </c>
      <c r="V74" s="120">
        <v>-6.041648098719825E-05</v>
      </c>
      <c r="W74" s="120">
        <v>7.40730420838054E-06</v>
      </c>
      <c r="X74" s="120">
        <v>67.5</v>
      </c>
    </row>
    <row r="75" s="120" customFormat="1" ht="12.75" hidden="1">
      <c r="A75" s="120" t="s">
        <v>140</v>
      </c>
    </row>
    <row r="76" spans="1:24" s="120" customFormat="1" ht="12.75" hidden="1">
      <c r="A76" s="120">
        <v>2449</v>
      </c>
      <c r="B76" s="120">
        <v>96.18</v>
      </c>
      <c r="C76" s="120">
        <v>129.88</v>
      </c>
      <c r="D76" s="120">
        <v>8.961909257627397</v>
      </c>
      <c r="E76" s="120">
        <v>8.887590060450945</v>
      </c>
      <c r="F76" s="120">
        <v>11.939792366919773</v>
      </c>
      <c r="G76" s="120" t="s">
        <v>59</v>
      </c>
      <c r="H76" s="120">
        <v>2.9939173242785415</v>
      </c>
      <c r="I76" s="120">
        <v>31.673917324278552</v>
      </c>
      <c r="J76" s="120" t="s">
        <v>73</v>
      </c>
      <c r="K76" s="120">
        <v>0.785746751642589</v>
      </c>
      <c r="M76" s="120" t="s">
        <v>68</v>
      </c>
      <c r="N76" s="120">
        <v>0.6605109275388696</v>
      </c>
      <c r="X76" s="120">
        <v>67.5</v>
      </c>
    </row>
    <row r="77" spans="1:24" s="120" customFormat="1" ht="12.75" hidden="1">
      <c r="A77" s="120">
        <v>2635</v>
      </c>
      <c r="B77" s="120">
        <v>77.13999938964844</v>
      </c>
      <c r="C77" s="120">
        <v>88.44000244140625</v>
      </c>
      <c r="D77" s="120">
        <v>9.365550994873047</v>
      </c>
      <c r="E77" s="120">
        <v>9.790360450744629</v>
      </c>
      <c r="F77" s="120">
        <v>13.80959095194042</v>
      </c>
      <c r="G77" s="120" t="s">
        <v>56</v>
      </c>
      <c r="H77" s="120">
        <v>25.387172698489458</v>
      </c>
      <c r="I77" s="120">
        <v>35.027172088137895</v>
      </c>
      <c r="J77" s="120" t="s">
        <v>62</v>
      </c>
      <c r="K77" s="120">
        <v>0.4756792507016483</v>
      </c>
      <c r="L77" s="120">
        <v>0.7211921572181592</v>
      </c>
      <c r="M77" s="120">
        <v>0.11261038579781446</v>
      </c>
      <c r="N77" s="120">
        <v>0.16084796274130347</v>
      </c>
      <c r="O77" s="120">
        <v>0.019104248165073622</v>
      </c>
      <c r="P77" s="120">
        <v>0.020688908329316816</v>
      </c>
      <c r="Q77" s="120">
        <v>0.0023255265034350585</v>
      </c>
      <c r="R77" s="120">
        <v>0.002475933921709867</v>
      </c>
      <c r="S77" s="120">
        <v>0.00025068759029258254</v>
      </c>
      <c r="T77" s="120">
        <v>0.0003044432310276339</v>
      </c>
      <c r="U77" s="120">
        <v>5.08695972555827E-05</v>
      </c>
      <c r="V77" s="120">
        <v>9.189102312792254E-05</v>
      </c>
      <c r="W77" s="120">
        <v>1.5627719380291225E-05</v>
      </c>
      <c r="X77" s="120">
        <v>67.5</v>
      </c>
    </row>
    <row r="78" spans="1:24" s="120" customFormat="1" ht="12.75" hidden="1">
      <c r="A78" s="120">
        <v>2646</v>
      </c>
      <c r="B78" s="120">
        <v>92.13999938964844</v>
      </c>
      <c r="C78" s="120">
        <v>107.13999938964844</v>
      </c>
      <c r="D78" s="120">
        <v>8.97131061553955</v>
      </c>
      <c r="E78" s="120">
        <v>9.164210319519043</v>
      </c>
      <c r="F78" s="120">
        <v>8.977553096932088</v>
      </c>
      <c r="G78" s="120" t="s">
        <v>57</v>
      </c>
      <c r="H78" s="120">
        <v>-0.8533194817656948</v>
      </c>
      <c r="I78" s="120">
        <v>23.786679907882746</v>
      </c>
      <c r="J78" s="120" t="s">
        <v>60</v>
      </c>
      <c r="K78" s="120">
        <v>0.1462136752832933</v>
      </c>
      <c r="L78" s="120">
        <v>-0.003922085963162308</v>
      </c>
      <c r="M78" s="120">
        <v>-0.03582944625781198</v>
      </c>
      <c r="N78" s="120">
        <v>-0.001663033911612757</v>
      </c>
      <c r="O78" s="120">
        <v>0.0056759269802688075</v>
      </c>
      <c r="P78" s="120">
        <v>-0.000448892666365712</v>
      </c>
      <c r="Q78" s="120">
        <v>-0.0007974563142324633</v>
      </c>
      <c r="R78" s="120">
        <v>-0.00013370796719242134</v>
      </c>
      <c r="S78" s="120">
        <v>5.814699040859658E-05</v>
      </c>
      <c r="T78" s="120">
        <v>-3.1979606471665476E-05</v>
      </c>
      <c r="U78" s="120">
        <v>-2.1173780257306863E-05</v>
      </c>
      <c r="V78" s="120">
        <v>-1.055038801558962E-05</v>
      </c>
      <c r="W78" s="120">
        <v>3.1166113210214556E-06</v>
      </c>
      <c r="X78" s="120">
        <v>67.5</v>
      </c>
    </row>
    <row r="79" spans="1:24" s="120" customFormat="1" ht="12.75" hidden="1">
      <c r="A79" s="120">
        <v>2744</v>
      </c>
      <c r="B79" s="120">
        <v>79.45999908447266</v>
      </c>
      <c r="C79" s="120">
        <v>100.76000213623047</v>
      </c>
      <c r="D79" s="120">
        <v>9.301362991333008</v>
      </c>
      <c r="E79" s="120">
        <v>9.38058090209961</v>
      </c>
      <c r="F79" s="120">
        <v>10.020138462240922</v>
      </c>
      <c r="G79" s="120" t="s">
        <v>58</v>
      </c>
      <c r="H79" s="120">
        <v>13.633350935711903</v>
      </c>
      <c r="I79" s="120">
        <v>25.593350020184555</v>
      </c>
      <c r="J79" s="120" t="s">
        <v>61</v>
      </c>
      <c r="K79" s="120">
        <v>-0.4526503183564916</v>
      </c>
      <c r="L79" s="120">
        <v>-0.7211814923267788</v>
      </c>
      <c r="M79" s="120">
        <v>-0.10675837096167765</v>
      </c>
      <c r="N79" s="120">
        <v>-0.16083936531905546</v>
      </c>
      <c r="O79" s="120">
        <v>-0.018241604942202193</v>
      </c>
      <c r="P79" s="120">
        <v>-0.02068403788511706</v>
      </c>
      <c r="Q79" s="120">
        <v>-0.0021845221319706657</v>
      </c>
      <c r="R79" s="120">
        <v>-0.002472320967063717</v>
      </c>
      <c r="S79" s="120">
        <v>-0.00024385076467611146</v>
      </c>
      <c r="T79" s="120">
        <v>-0.00030275895641328714</v>
      </c>
      <c r="U79" s="120">
        <v>-4.625350748387055E-05</v>
      </c>
      <c r="V79" s="120">
        <v>-9.128334702571383E-05</v>
      </c>
      <c r="W79" s="120">
        <v>-1.5313795966474505E-05</v>
      </c>
      <c r="X79" s="120">
        <v>67.5</v>
      </c>
    </row>
    <row r="80" s="120" customFormat="1" ht="12.75" hidden="1">
      <c r="A80" s="120" t="s">
        <v>146</v>
      </c>
    </row>
    <row r="81" spans="1:24" s="120" customFormat="1" ht="12.75" hidden="1">
      <c r="A81" s="120">
        <v>2449</v>
      </c>
      <c r="B81" s="120">
        <v>102.38</v>
      </c>
      <c r="C81" s="120">
        <v>117.48</v>
      </c>
      <c r="D81" s="120">
        <v>9.079296981881761</v>
      </c>
      <c r="E81" s="120">
        <v>9.215499993866588</v>
      </c>
      <c r="F81" s="120">
        <v>12.057229409475216</v>
      </c>
      <c r="G81" s="120" t="s">
        <v>59</v>
      </c>
      <c r="H81" s="120">
        <v>-3.299856991496938</v>
      </c>
      <c r="I81" s="120">
        <v>31.58014300850306</v>
      </c>
      <c r="J81" s="120" t="s">
        <v>73</v>
      </c>
      <c r="K81" s="120">
        <v>0.43118340926055204</v>
      </c>
      <c r="M81" s="120" t="s">
        <v>68</v>
      </c>
      <c r="N81" s="120">
        <v>0.2674273794363477</v>
      </c>
      <c r="X81" s="120">
        <v>67.5</v>
      </c>
    </row>
    <row r="82" spans="1:24" s="120" customFormat="1" ht="12.75" hidden="1">
      <c r="A82" s="120">
        <v>2635</v>
      </c>
      <c r="B82" s="120">
        <v>87.95999908447266</v>
      </c>
      <c r="C82" s="120">
        <v>100.36000061035156</v>
      </c>
      <c r="D82" s="120">
        <v>9.317938804626465</v>
      </c>
      <c r="E82" s="120">
        <v>9.85853099822998</v>
      </c>
      <c r="F82" s="120">
        <v>13.723838577269257</v>
      </c>
      <c r="G82" s="120" t="s">
        <v>56</v>
      </c>
      <c r="H82" s="120">
        <v>14.543471693778343</v>
      </c>
      <c r="I82" s="120">
        <v>35.003470778251</v>
      </c>
      <c r="J82" s="120" t="s">
        <v>62</v>
      </c>
      <c r="K82" s="120">
        <v>0.5653225076518335</v>
      </c>
      <c r="L82" s="120">
        <v>0.2953374879823614</v>
      </c>
      <c r="M82" s="120">
        <v>0.1338328158781655</v>
      </c>
      <c r="N82" s="120">
        <v>0.07656377693826487</v>
      </c>
      <c r="O82" s="120">
        <v>0.022704325972992767</v>
      </c>
      <c r="P82" s="120">
        <v>0.008472398112269368</v>
      </c>
      <c r="Q82" s="120">
        <v>0.0027637176585828425</v>
      </c>
      <c r="R82" s="120">
        <v>0.0011785457036570456</v>
      </c>
      <c r="S82" s="120">
        <v>0.00029788937327498624</v>
      </c>
      <c r="T82" s="120">
        <v>0.00012468926346575834</v>
      </c>
      <c r="U82" s="120">
        <v>6.044864013676751E-05</v>
      </c>
      <c r="V82" s="120">
        <v>4.373435663411882E-05</v>
      </c>
      <c r="W82" s="120">
        <v>1.8573533885616383E-05</v>
      </c>
      <c r="X82" s="120">
        <v>67.5</v>
      </c>
    </row>
    <row r="83" spans="1:24" s="120" customFormat="1" ht="12.75" hidden="1">
      <c r="A83" s="120">
        <v>2646</v>
      </c>
      <c r="B83" s="120">
        <v>91.95999908447266</v>
      </c>
      <c r="C83" s="120">
        <v>90.95999908447266</v>
      </c>
      <c r="D83" s="120">
        <v>8.971653938293457</v>
      </c>
      <c r="E83" s="120">
        <v>9.29971694946289</v>
      </c>
      <c r="F83" s="120">
        <v>11.324909654609867</v>
      </c>
      <c r="G83" s="120" t="s">
        <v>57</v>
      </c>
      <c r="H83" s="120">
        <v>5.5447972813718565</v>
      </c>
      <c r="I83" s="120">
        <v>30.00479636584451</v>
      </c>
      <c r="J83" s="120" t="s">
        <v>60</v>
      </c>
      <c r="K83" s="120">
        <v>-0.3419376344047486</v>
      </c>
      <c r="L83" s="120">
        <v>-0.0016060117629842791</v>
      </c>
      <c r="M83" s="120">
        <v>0.07973272943307468</v>
      </c>
      <c r="N83" s="120">
        <v>-0.0007917469836105791</v>
      </c>
      <c r="O83" s="120">
        <v>-0.013926949311371721</v>
      </c>
      <c r="P83" s="120">
        <v>-0.0001837472468942965</v>
      </c>
      <c r="Q83" s="120">
        <v>0.001587666554343152</v>
      </c>
      <c r="R83" s="120">
        <v>-6.36603999042566E-05</v>
      </c>
      <c r="S83" s="120">
        <v>-0.00019817892089223795</v>
      </c>
      <c r="T83" s="120">
        <v>-1.3087479065198647E-05</v>
      </c>
      <c r="U83" s="120">
        <v>3.0689224255513584E-05</v>
      </c>
      <c r="V83" s="120">
        <v>-5.0270983419280994E-06</v>
      </c>
      <c r="W83" s="120">
        <v>-1.2811094818603007E-05</v>
      </c>
      <c r="X83" s="120">
        <v>67.5</v>
      </c>
    </row>
    <row r="84" spans="1:24" s="120" customFormat="1" ht="12.75" hidden="1">
      <c r="A84" s="120">
        <v>2744</v>
      </c>
      <c r="B84" s="120">
        <v>85.77999877929688</v>
      </c>
      <c r="C84" s="120">
        <v>95.4800033569336</v>
      </c>
      <c r="D84" s="120">
        <v>9.108686447143555</v>
      </c>
      <c r="E84" s="120">
        <v>9.163797378540039</v>
      </c>
      <c r="F84" s="120">
        <v>8.081638491080831</v>
      </c>
      <c r="G84" s="120" t="s">
        <v>58</v>
      </c>
      <c r="H84" s="120">
        <v>2.8043013825489282</v>
      </c>
      <c r="I84" s="120">
        <v>21.084300161845807</v>
      </c>
      <c r="J84" s="120" t="s">
        <v>61</v>
      </c>
      <c r="K84" s="120">
        <v>-0.4501868410287464</v>
      </c>
      <c r="L84" s="120">
        <v>-0.29533312129517175</v>
      </c>
      <c r="M84" s="120">
        <v>-0.10748913648844266</v>
      </c>
      <c r="N84" s="120">
        <v>-0.07655968309604164</v>
      </c>
      <c r="O84" s="120">
        <v>-0.01793116005077186</v>
      </c>
      <c r="P84" s="120">
        <v>-0.008470405345793335</v>
      </c>
      <c r="Q84" s="120">
        <v>-0.002262178200006085</v>
      </c>
      <c r="R84" s="120">
        <v>-0.0011768251055668854</v>
      </c>
      <c r="S84" s="120">
        <v>-0.0002224032239517948</v>
      </c>
      <c r="T84" s="120">
        <v>-0.00012400052546401277</v>
      </c>
      <c r="U84" s="120">
        <v>-5.2078878722368976E-05</v>
      </c>
      <c r="V84" s="120">
        <v>-4.344447297943521E-05</v>
      </c>
      <c r="W84" s="120">
        <v>-1.344812293775244E-05</v>
      </c>
      <c r="X84" s="120">
        <v>67.5</v>
      </c>
    </row>
    <row r="85" spans="1:14" s="120" customFormat="1" ht="12.75">
      <c r="A85" s="120" t="s">
        <v>152</v>
      </c>
      <c r="E85" s="121" t="s">
        <v>106</v>
      </c>
      <c r="F85" s="121">
        <f>MIN(F56:F84)</f>
        <v>3.268906414429576</v>
      </c>
      <c r="G85" s="121"/>
      <c r="H85" s="121"/>
      <c r="I85" s="122"/>
      <c r="J85" s="122" t="s">
        <v>158</v>
      </c>
      <c r="K85" s="121">
        <f>AVERAGE(K83,K78,K73,K68,K63,K58)</f>
        <v>-0.08963117434598922</v>
      </c>
      <c r="L85" s="121">
        <f>AVERAGE(L83,L78,L73,L68,L63,L58)</f>
        <v>-0.0010763255425156497</v>
      </c>
      <c r="M85" s="122" t="s">
        <v>108</v>
      </c>
      <c r="N85" s="121" t="e">
        <f>Mittelwert(K81,K76,K71,K66,K61,K56)</f>
        <v>#NAME?</v>
      </c>
    </row>
    <row r="86" spans="5:14" s="120" customFormat="1" ht="12.75">
      <c r="E86" s="121" t="s">
        <v>107</v>
      </c>
      <c r="F86" s="121">
        <f>MAX(F56:F84)</f>
        <v>16.385700684202384</v>
      </c>
      <c r="G86" s="121"/>
      <c r="H86" s="121"/>
      <c r="I86" s="122"/>
      <c r="J86" s="122" t="s">
        <v>159</v>
      </c>
      <c r="K86" s="121">
        <f>AVERAGE(K84,K79,K74,K69,K64,K59)</f>
        <v>-0.2246186400771364</v>
      </c>
      <c r="L86" s="121">
        <f>AVERAGE(L84,L79,L74,L69,L64,L59)</f>
        <v>-0.19798588469731335</v>
      </c>
      <c r="M86" s="121"/>
      <c r="N86" s="121"/>
    </row>
    <row r="87" spans="5:14" s="120" customFormat="1" ht="12.75">
      <c r="E87" s="121"/>
      <c r="F87" s="121"/>
      <c r="G87" s="121"/>
      <c r="H87" s="121"/>
      <c r="I87" s="121"/>
      <c r="J87" s="122" t="s">
        <v>112</v>
      </c>
      <c r="K87" s="121">
        <f>ABS(K85/$G$33)</f>
        <v>0.05601948396624326</v>
      </c>
      <c r="L87" s="121">
        <f>ABS(L85/$H$33)</f>
        <v>0.0029897931736545826</v>
      </c>
      <c r="M87" s="122" t="s">
        <v>111</v>
      </c>
      <c r="N87" s="121">
        <f>K87+L87+L88+K88</f>
        <v>0.31037468239227345</v>
      </c>
    </row>
    <row r="88" spans="5:14" s="120" customFormat="1" ht="29.25" customHeight="1">
      <c r="E88" s="121"/>
      <c r="F88" s="121"/>
      <c r="G88" s="121"/>
      <c r="H88" s="121"/>
      <c r="I88" s="121"/>
      <c r="J88" s="121"/>
      <c r="K88" s="121">
        <f>ABS(K86/$G$34)</f>
        <v>0.12762422731655476</v>
      </c>
      <c r="L88" s="121">
        <f>ABS(L86/$H$34)</f>
        <v>0.12374117793582083</v>
      </c>
      <c r="M88" s="121"/>
      <c r="N88" s="121"/>
    </row>
    <row r="89" s="101" customFormat="1" ht="12.75"/>
    <row r="90" s="120" customFormat="1" ht="12.75" hidden="1">
      <c r="A90" s="120" t="s">
        <v>117</v>
      </c>
    </row>
    <row r="91" spans="1:24" s="120" customFormat="1" ht="12.75" hidden="1">
      <c r="A91" s="120">
        <v>2449</v>
      </c>
      <c r="B91" s="120">
        <v>93.3</v>
      </c>
      <c r="C91" s="120">
        <v>115.4</v>
      </c>
      <c r="D91" s="120">
        <v>9.13047857990662</v>
      </c>
      <c r="E91" s="120">
        <v>9.155372561378307</v>
      </c>
      <c r="F91" s="120">
        <v>9.719659102967006</v>
      </c>
      <c r="G91" s="120" t="s">
        <v>59</v>
      </c>
      <c r="H91" s="120">
        <v>-0.4947621187319413</v>
      </c>
      <c r="I91" s="120">
        <v>25.305237881268052</v>
      </c>
      <c r="J91" s="120" t="s">
        <v>73</v>
      </c>
      <c r="K91" s="120">
        <v>0.3887456105949128</v>
      </c>
      <c r="M91" s="120" t="s">
        <v>68</v>
      </c>
      <c r="N91" s="120">
        <v>0.2936018854480262</v>
      </c>
      <c r="X91" s="120">
        <v>67.5</v>
      </c>
    </row>
    <row r="92" spans="1:24" s="120" customFormat="1" ht="12.75" hidden="1">
      <c r="A92" s="120">
        <v>2635</v>
      </c>
      <c r="B92" s="120">
        <v>105.12000274658203</v>
      </c>
      <c r="C92" s="120">
        <v>105.62000274658203</v>
      </c>
      <c r="D92" s="120">
        <v>9.076351165771484</v>
      </c>
      <c r="E92" s="120">
        <v>9.570501327514648</v>
      </c>
      <c r="F92" s="120">
        <v>16.385700684202384</v>
      </c>
      <c r="G92" s="120" t="s">
        <v>56</v>
      </c>
      <c r="H92" s="120">
        <v>5.316093332546217</v>
      </c>
      <c r="I92" s="120">
        <v>42.93609607912825</v>
      </c>
      <c r="J92" s="120" t="s">
        <v>62</v>
      </c>
      <c r="K92" s="120">
        <v>0.4162358709802064</v>
      </c>
      <c r="L92" s="120">
        <v>0.44629833034161454</v>
      </c>
      <c r="M92" s="120">
        <v>0.09853822814283629</v>
      </c>
      <c r="N92" s="120">
        <v>0.07843643491386351</v>
      </c>
      <c r="O92" s="120">
        <v>0.016716868914636834</v>
      </c>
      <c r="P92" s="120">
        <v>0.012802907314891379</v>
      </c>
      <c r="Q92" s="120">
        <v>0.0020347766320073946</v>
      </c>
      <c r="R92" s="120">
        <v>0.0012073481369258812</v>
      </c>
      <c r="S92" s="120">
        <v>0.00021930906710108627</v>
      </c>
      <c r="T92" s="120">
        <v>0.00018839124760059177</v>
      </c>
      <c r="U92" s="120">
        <v>4.450463938250141E-05</v>
      </c>
      <c r="V92" s="120">
        <v>4.4811519492467505E-05</v>
      </c>
      <c r="W92" s="120">
        <v>1.3677335112846025E-05</v>
      </c>
      <c r="X92" s="120">
        <v>67.5</v>
      </c>
    </row>
    <row r="93" spans="1:24" s="120" customFormat="1" ht="12.75" hidden="1">
      <c r="A93" s="120">
        <v>2744</v>
      </c>
      <c r="B93" s="120">
        <v>109.55999755859375</v>
      </c>
      <c r="C93" s="120">
        <v>108.45999908447266</v>
      </c>
      <c r="D93" s="120">
        <v>9.065605163574219</v>
      </c>
      <c r="E93" s="120">
        <v>9.253663063049316</v>
      </c>
      <c r="F93" s="120">
        <v>15.693776201237585</v>
      </c>
      <c r="G93" s="120" t="s">
        <v>57</v>
      </c>
      <c r="H93" s="120">
        <v>-0.880546629582426</v>
      </c>
      <c r="I93" s="120">
        <v>41.17945092901133</v>
      </c>
      <c r="J93" s="120" t="s">
        <v>60</v>
      </c>
      <c r="K93" s="120">
        <v>0.01645663270372924</v>
      </c>
      <c r="L93" s="120">
        <v>-0.002427597256199333</v>
      </c>
      <c r="M93" s="120">
        <v>-0.0027764110813294977</v>
      </c>
      <c r="N93" s="120">
        <v>-0.0008110684308336366</v>
      </c>
      <c r="O93" s="120">
        <v>0.0008411440234330547</v>
      </c>
      <c r="P93" s="120">
        <v>-0.0002778279296349974</v>
      </c>
      <c r="Q93" s="120">
        <v>-3.9271546723500645E-06</v>
      </c>
      <c r="R93" s="120">
        <v>-6.521500323213993E-05</v>
      </c>
      <c r="S93" s="120">
        <v>2.5804511100952873E-05</v>
      </c>
      <c r="T93" s="120">
        <v>-1.9788816522416315E-05</v>
      </c>
      <c r="U93" s="120">
        <v>3.44549470104245E-06</v>
      </c>
      <c r="V93" s="120">
        <v>-5.14571980647045E-06</v>
      </c>
      <c r="W93" s="120">
        <v>2.058454825910876E-06</v>
      </c>
      <c r="X93" s="120">
        <v>67.5</v>
      </c>
    </row>
    <row r="94" spans="1:24" s="120" customFormat="1" ht="12.75" hidden="1">
      <c r="A94" s="120">
        <v>2646</v>
      </c>
      <c r="B94" s="120">
        <v>76.45999908447266</v>
      </c>
      <c r="C94" s="120">
        <v>91.55999755859375</v>
      </c>
      <c r="D94" s="120">
        <v>9.144598007202148</v>
      </c>
      <c r="E94" s="120">
        <v>9.408848762512207</v>
      </c>
      <c r="F94" s="120">
        <v>9.659179380500529</v>
      </c>
      <c r="G94" s="120" t="s">
        <v>58</v>
      </c>
      <c r="H94" s="120">
        <v>16.131162936796194</v>
      </c>
      <c r="I94" s="120">
        <v>25.09116202126885</v>
      </c>
      <c r="J94" s="120" t="s">
        <v>61</v>
      </c>
      <c r="K94" s="120">
        <v>0.41591042248386323</v>
      </c>
      <c r="L94" s="120">
        <v>-0.44629172795075933</v>
      </c>
      <c r="M94" s="120">
        <v>0.09849910632608362</v>
      </c>
      <c r="N94" s="120">
        <v>-0.07843224139342986</v>
      </c>
      <c r="O94" s="120">
        <v>0.016695693547768363</v>
      </c>
      <c r="P94" s="120">
        <v>-0.012799892474361413</v>
      </c>
      <c r="Q94" s="120">
        <v>0.0020347728422650856</v>
      </c>
      <c r="R94" s="120">
        <v>-0.0012055855536177548</v>
      </c>
      <c r="S94" s="120">
        <v>0.00021778566095955344</v>
      </c>
      <c r="T94" s="120">
        <v>-0.0001873490456691723</v>
      </c>
      <c r="U94" s="120">
        <v>4.4371065942025595E-05</v>
      </c>
      <c r="V94" s="120">
        <v>-4.451509684249932E-05</v>
      </c>
      <c r="W94" s="120">
        <v>1.3521547970508961E-05</v>
      </c>
      <c r="X94" s="120">
        <v>67.5</v>
      </c>
    </row>
    <row r="95" s="120" customFormat="1" ht="12.75" hidden="1">
      <c r="A95" s="120" t="s">
        <v>123</v>
      </c>
    </row>
    <row r="96" spans="1:24" s="120" customFormat="1" ht="12.75" hidden="1">
      <c r="A96" s="120">
        <v>2449</v>
      </c>
      <c r="B96" s="120">
        <v>90.76</v>
      </c>
      <c r="C96" s="120">
        <v>90.46</v>
      </c>
      <c r="D96" s="120">
        <v>9.325339367948398</v>
      </c>
      <c r="E96" s="120">
        <v>9.260736640839216</v>
      </c>
      <c r="F96" s="120">
        <v>8.961628120669905</v>
      </c>
      <c r="G96" s="120" t="s">
        <v>59</v>
      </c>
      <c r="H96" s="120">
        <v>-0.4182802936300902</v>
      </c>
      <c r="I96" s="120">
        <v>22.841719706369908</v>
      </c>
      <c r="J96" s="120" t="s">
        <v>73</v>
      </c>
      <c r="K96" s="120">
        <v>0.2953261372256676</v>
      </c>
      <c r="M96" s="120" t="s">
        <v>68</v>
      </c>
      <c r="N96" s="120">
        <v>0.20051462738905404</v>
      </c>
      <c r="X96" s="120">
        <v>67.5</v>
      </c>
    </row>
    <row r="97" spans="1:24" s="120" customFormat="1" ht="12.75" hidden="1">
      <c r="A97" s="120">
        <v>2635</v>
      </c>
      <c r="B97" s="120">
        <v>86.54000091552734</v>
      </c>
      <c r="C97" s="120">
        <v>87.13999938964844</v>
      </c>
      <c r="D97" s="120">
        <v>9.472702980041504</v>
      </c>
      <c r="E97" s="120">
        <v>10.095273971557617</v>
      </c>
      <c r="F97" s="120">
        <v>8.275335194042732</v>
      </c>
      <c r="G97" s="120" t="s">
        <v>56</v>
      </c>
      <c r="H97" s="120">
        <v>1.7206557475353605</v>
      </c>
      <c r="I97" s="120">
        <v>20.7606566630627</v>
      </c>
      <c r="J97" s="120" t="s">
        <v>62</v>
      </c>
      <c r="K97" s="120">
        <v>0.4206638366884196</v>
      </c>
      <c r="L97" s="120">
        <v>0.32544045185686704</v>
      </c>
      <c r="M97" s="120">
        <v>0.09958652298605182</v>
      </c>
      <c r="N97" s="120">
        <v>0.046494189982391444</v>
      </c>
      <c r="O97" s="120">
        <v>0.01689468941801156</v>
      </c>
      <c r="P97" s="120">
        <v>0.009335853049928997</v>
      </c>
      <c r="Q97" s="120">
        <v>0.002056448259780894</v>
      </c>
      <c r="R97" s="120">
        <v>0.0007156676601606087</v>
      </c>
      <c r="S97" s="120">
        <v>0.00022164816453449577</v>
      </c>
      <c r="T97" s="120">
        <v>0.00013737089184888483</v>
      </c>
      <c r="U97" s="120">
        <v>4.4979467229674734E-05</v>
      </c>
      <c r="V97" s="120">
        <v>2.6564167812102408E-05</v>
      </c>
      <c r="W97" s="120">
        <v>1.3822087798676198E-05</v>
      </c>
      <c r="X97" s="120">
        <v>67.5</v>
      </c>
    </row>
    <row r="98" spans="1:24" s="120" customFormat="1" ht="12.75" hidden="1">
      <c r="A98" s="120">
        <v>2744</v>
      </c>
      <c r="B98" s="120">
        <v>93.44000244140625</v>
      </c>
      <c r="C98" s="120">
        <v>94.83999633789062</v>
      </c>
      <c r="D98" s="120">
        <v>9.090827941894531</v>
      </c>
      <c r="E98" s="120">
        <v>9.173221588134766</v>
      </c>
      <c r="F98" s="120">
        <v>9.172932294602296</v>
      </c>
      <c r="G98" s="120" t="s">
        <v>57</v>
      </c>
      <c r="H98" s="120">
        <v>-1.9538692661529922</v>
      </c>
      <c r="I98" s="120">
        <v>23.98613317525325</v>
      </c>
      <c r="J98" s="120" t="s">
        <v>60</v>
      </c>
      <c r="K98" s="120">
        <v>0.06068210654948554</v>
      </c>
      <c r="L98" s="120">
        <v>-0.0017703459934806497</v>
      </c>
      <c r="M98" s="120">
        <v>-0.013244634841398692</v>
      </c>
      <c r="N98" s="120">
        <v>-0.00048075923102787173</v>
      </c>
      <c r="O98" s="120">
        <v>0.0026173403134413</v>
      </c>
      <c r="P98" s="120">
        <v>-0.00020261018888091418</v>
      </c>
      <c r="Q98" s="120">
        <v>-0.0002199146054585391</v>
      </c>
      <c r="R98" s="120">
        <v>-3.8657525501623566E-05</v>
      </c>
      <c r="S98" s="120">
        <v>4.9047223892901214E-05</v>
      </c>
      <c r="T98" s="120">
        <v>-1.4430856945898639E-05</v>
      </c>
      <c r="U98" s="120">
        <v>-1.2457559867216892E-06</v>
      </c>
      <c r="V98" s="120">
        <v>-3.049662596747175E-06</v>
      </c>
      <c r="W98" s="120">
        <v>3.503499859543515E-06</v>
      </c>
      <c r="X98" s="120">
        <v>67.5</v>
      </c>
    </row>
    <row r="99" spans="1:24" s="120" customFormat="1" ht="12.75" hidden="1">
      <c r="A99" s="120">
        <v>2646</v>
      </c>
      <c r="B99" s="120">
        <v>69.5199966430664</v>
      </c>
      <c r="C99" s="120">
        <v>89.62000274658203</v>
      </c>
      <c r="D99" s="120">
        <v>9.302583694458008</v>
      </c>
      <c r="E99" s="120">
        <v>9.450434684753418</v>
      </c>
      <c r="F99" s="120">
        <v>5.707247345499883</v>
      </c>
      <c r="G99" s="120" t="s">
        <v>58</v>
      </c>
      <c r="H99" s="120">
        <v>12.549393422597824</v>
      </c>
      <c r="I99" s="120">
        <v>14.569390065664228</v>
      </c>
      <c r="J99" s="120" t="s">
        <v>61</v>
      </c>
      <c r="K99" s="120">
        <v>0.41626403332757234</v>
      </c>
      <c r="L99" s="120">
        <v>-0.32543563661631336</v>
      </c>
      <c r="M99" s="120">
        <v>0.0987018500757176</v>
      </c>
      <c r="N99" s="120">
        <v>-0.04649170434260816</v>
      </c>
      <c r="O99" s="120">
        <v>0.01669071778608418</v>
      </c>
      <c r="P99" s="120">
        <v>-0.009333654229787505</v>
      </c>
      <c r="Q99" s="120">
        <v>0.002044655719543484</v>
      </c>
      <c r="R99" s="120">
        <v>-0.0007146228344531483</v>
      </c>
      <c r="S99" s="120">
        <v>0.0002161533683982522</v>
      </c>
      <c r="T99" s="120">
        <v>-0.00013661080592385443</v>
      </c>
      <c r="U99" s="120">
        <v>4.496221262668164E-05</v>
      </c>
      <c r="V99" s="120">
        <v>-2.6388531023828116E-05</v>
      </c>
      <c r="W99" s="120">
        <v>1.3370699302897062E-05</v>
      </c>
      <c r="X99" s="120">
        <v>67.5</v>
      </c>
    </row>
    <row r="100" s="120" customFormat="1" ht="12.75" hidden="1">
      <c r="A100" s="120" t="s">
        <v>129</v>
      </c>
    </row>
    <row r="101" spans="1:24" s="120" customFormat="1" ht="12.75" hidden="1">
      <c r="A101" s="120">
        <v>2449</v>
      </c>
      <c r="B101" s="120">
        <v>95.48</v>
      </c>
      <c r="C101" s="120">
        <v>90.58</v>
      </c>
      <c r="D101" s="120">
        <v>9.34677666598272</v>
      </c>
      <c r="E101" s="120">
        <v>9.335611599626631</v>
      </c>
      <c r="F101" s="120">
        <v>10.119034578557555</v>
      </c>
      <c r="G101" s="120" t="s">
        <v>59</v>
      </c>
      <c r="H101" s="120">
        <v>-2.2422858371941743</v>
      </c>
      <c r="I101" s="120">
        <v>25.737714162805823</v>
      </c>
      <c r="J101" s="120" t="s">
        <v>73</v>
      </c>
      <c r="K101" s="120">
        <v>0.13773873812343956</v>
      </c>
      <c r="M101" s="120" t="s">
        <v>68</v>
      </c>
      <c r="N101" s="120">
        <v>0.11865838515002855</v>
      </c>
      <c r="X101" s="120">
        <v>67.5</v>
      </c>
    </row>
    <row r="102" spans="1:24" s="120" customFormat="1" ht="12.75" hidden="1">
      <c r="A102" s="120">
        <v>2635</v>
      </c>
      <c r="B102" s="120">
        <v>74.95999908447266</v>
      </c>
      <c r="C102" s="120">
        <v>70.66000366210938</v>
      </c>
      <c r="D102" s="120">
        <v>9.567845344543457</v>
      </c>
      <c r="E102" s="120">
        <v>10.10033130645752</v>
      </c>
      <c r="F102" s="120">
        <v>6.073267982901699</v>
      </c>
      <c r="G102" s="120" t="s">
        <v>56</v>
      </c>
      <c r="H102" s="120">
        <v>7.617386289848312</v>
      </c>
      <c r="I102" s="120">
        <v>15.07738537432097</v>
      </c>
      <c r="J102" s="120" t="s">
        <v>62</v>
      </c>
      <c r="K102" s="120">
        <v>0.16045127672390488</v>
      </c>
      <c r="L102" s="120">
        <v>0.3315875042996165</v>
      </c>
      <c r="M102" s="120">
        <v>0.03798464141281828</v>
      </c>
      <c r="N102" s="120">
        <v>0.02163925019925816</v>
      </c>
      <c r="O102" s="120">
        <v>0.006444117031190276</v>
      </c>
      <c r="P102" s="120">
        <v>0.00951223806524048</v>
      </c>
      <c r="Q102" s="120">
        <v>0.0007844005482646278</v>
      </c>
      <c r="R102" s="120">
        <v>0.00033311008947484454</v>
      </c>
      <c r="S102" s="120">
        <v>8.456054880722649E-05</v>
      </c>
      <c r="T102" s="120">
        <v>0.00013997049235439074</v>
      </c>
      <c r="U102" s="120">
        <v>1.7152736223717354E-05</v>
      </c>
      <c r="V102" s="120">
        <v>1.2365070618207882E-05</v>
      </c>
      <c r="W102" s="120">
        <v>5.272945630873233E-06</v>
      </c>
      <c r="X102" s="120">
        <v>67.5</v>
      </c>
    </row>
    <row r="103" spans="1:24" s="120" customFormat="1" ht="12.75" hidden="1">
      <c r="A103" s="120">
        <v>2744</v>
      </c>
      <c r="B103" s="120">
        <v>78.13999938964844</v>
      </c>
      <c r="C103" s="120">
        <v>87.44000244140625</v>
      </c>
      <c r="D103" s="120">
        <v>9.335150718688965</v>
      </c>
      <c r="E103" s="120">
        <v>9.424246788024902</v>
      </c>
      <c r="F103" s="120">
        <v>2.818581709473753</v>
      </c>
      <c r="G103" s="120" t="s">
        <v>57</v>
      </c>
      <c r="H103" s="120">
        <v>-3.467258026627235</v>
      </c>
      <c r="I103" s="120">
        <v>7.172741363021205</v>
      </c>
      <c r="J103" s="120" t="s">
        <v>60</v>
      </c>
      <c r="K103" s="120">
        <v>0.04651816285230314</v>
      </c>
      <c r="L103" s="120">
        <v>-0.0018038614322981356</v>
      </c>
      <c r="M103" s="120">
        <v>-0.01142500470761312</v>
      </c>
      <c r="N103" s="120">
        <v>-0.00022362339941436036</v>
      </c>
      <c r="O103" s="120">
        <v>0.0018017012402672791</v>
      </c>
      <c r="P103" s="120">
        <v>-0.00020641198725642932</v>
      </c>
      <c r="Q103" s="120">
        <v>-0.00025547547449148524</v>
      </c>
      <c r="R103" s="120">
        <v>-1.798557698524784E-05</v>
      </c>
      <c r="S103" s="120">
        <v>1.8098118149378686E-05</v>
      </c>
      <c r="T103" s="120">
        <v>-1.4701525561782488E-05</v>
      </c>
      <c r="U103" s="120">
        <v>-6.850542078350241E-06</v>
      </c>
      <c r="V103" s="120">
        <v>-1.4194325739063884E-06</v>
      </c>
      <c r="W103" s="120">
        <v>9.544978285114416E-07</v>
      </c>
      <c r="X103" s="120">
        <v>67.5</v>
      </c>
    </row>
    <row r="104" spans="1:24" s="120" customFormat="1" ht="12.75" hidden="1">
      <c r="A104" s="120">
        <v>2646</v>
      </c>
      <c r="B104" s="120">
        <v>80.36000061035156</v>
      </c>
      <c r="C104" s="120">
        <v>90.55999755859375</v>
      </c>
      <c r="D104" s="120">
        <v>9.319023132324219</v>
      </c>
      <c r="E104" s="120">
        <v>9.505659103393555</v>
      </c>
      <c r="F104" s="120">
        <v>6.467921852832409</v>
      </c>
      <c r="G104" s="120" t="s">
        <v>58</v>
      </c>
      <c r="H104" s="120">
        <v>3.6296264303189076</v>
      </c>
      <c r="I104" s="120">
        <v>16.489627040670474</v>
      </c>
      <c r="J104" s="120" t="s">
        <v>61</v>
      </c>
      <c r="K104" s="120">
        <v>-0.15355999715804147</v>
      </c>
      <c r="L104" s="120">
        <v>-0.3315825976911051</v>
      </c>
      <c r="M104" s="120">
        <v>-0.03622571256292149</v>
      </c>
      <c r="N104" s="120">
        <v>-0.021638094688796624</v>
      </c>
      <c r="O104" s="120">
        <v>-0.006187125095914574</v>
      </c>
      <c r="P104" s="120">
        <v>-0.009509998270311452</v>
      </c>
      <c r="Q104" s="120">
        <v>-0.0007416309743067634</v>
      </c>
      <c r="R104" s="120">
        <v>-0.0003326241884326013</v>
      </c>
      <c r="S104" s="120">
        <v>-8.260111702652975E-05</v>
      </c>
      <c r="T104" s="120">
        <v>-0.0001391962782407878</v>
      </c>
      <c r="U104" s="120">
        <v>-1.5725343658984953E-05</v>
      </c>
      <c r="V104" s="120">
        <v>-1.2283329457496502E-05</v>
      </c>
      <c r="W104" s="120">
        <v>-5.185835469961621E-06</v>
      </c>
      <c r="X104" s="120">
        <v>67.5</v>
      </c>
    </row>
    <row r="105" s="120" customFormat="1" ht="12.75" hidden="1">
      <c r="A105" s="120" t="s">
        <v>135</v>
      </c>
    </row>
    <row r="106" spans="1:24" s="120" customFormat="1" ht="12.75" hidden="1">
      <c r="A106" s="120">
        <v>2449</v>
      </c>
      <c r="B106" s="120">
        <v>89.82</v>
      </c>
      <c r="C106" s="120">
        <v>95.92</v>
      </c>
      <c r="D106" s="120">
        <v>9.157466412283505</v>
      </c>
      <c r="E106" s="120">
        <v>9.250288300446982</v>
      </c>
      <c r="F106" s="120">
        <v>12.442923027641548</v>
      </c>
      <c r="G106" s="120" t="s">
        <v>59</v>
      </c>
      <c r="H106" s="120">
        <v>9.975084849903745</v>
      </c>
      <c r="I106" s="120">
        <v>32.29508484990374</v>
      </c>
      <c r="J106" s="120" t="s">
        <v>73</v>
      </c>
      <c r="K106" s="120">
        <v>0.12148201918691343</v>
      </c>
      <c r="M106" s="120" t="s">
        <v>68</v>
      </c>
      <c r="N106" s="120">
        <v>0.07817674536878445</v>
      </c>
      <c r="X106" s="120">
        <v>67.5</v>
      </c>
    </row>
    <row r="107" spans="1:24" s="120" customFormat="1" ht="12.75" hidden="1">
      <c r="A107" s="120">
        <v>2635</v>
      </c>
      <c r="B107" s="120">
        <v>76.54000091552734</v>
      </c>
      <c r="C107" s="120">
        <v>86.63999938964844</v>
      </c>
      <c r="D107" s="120">
        <v>9.605291366577148</v>
      </c>
      <c r="E107" s="120">
        <v>10.001640319824219</v>
      </c>
      <c r="F107" s="120">
        <v>7.427909881548473</v>
      </c>
      <c r="G107" s="120" t="s">
        <v>56</v>
      </c>
      <c r="H107" s="120">
        <v>9.329726318193806</v>
      </c>
      <c r="I107" s="120">
        <v>18.369727233721154</v>
      </c>
      <c r="J107" s="120" t="s">
        <v>62</v>
      </c>
      <c r="K107" s="120">
        <v>0.31836900588290123</v>
      </c>
      <c r="L107" s="120">
        <v>0.055959894027197254</v>
      </c>
      <c r="M107" s="120">
        <v>0.07536917626707454</v>
      </c>
      <c r="N107" s="120">
        <v>0.10554626441846299</v>
      </c>
      <c r="O107" s="120">
        <v>0.012786189077512874</v>
      </c>
      <c r="P107" s="120">
        <v>0.0016052027650502467</v>
      </c>
      <c r="Q107" s="120">
        <v>0.0015564329663173401</v>
      </c>
      <c r="R107" s="120">
        <v>0.0016246470208947218</v>
      </c>
      <c r="S107" s="120">
        <v>0.0001677676183634844</v>
      </c>
      <c r="T107" s="120">
        <v>2.361291881396918E-05</v>
      </c>
      <c r="U107" s="120">
        <v>3.405734222630454E-05</v>
      </c>
      <c r="V107" s="120">
        <v>6.029301824105263E-05</v>
      </c>
      <c r="W107" s="120">
        <v>1.045866711507615E-05</v>
      </c>
      <c r="X107" s="120">
        <v>67.5</v>
      </c>
    </row>
    <row r="108" spans="1:24" s="120" customFormat="1" ht="12.75" hidden="1">
      <c r="A108" s="120">
        <v>2744</v>
      </c>
      <c r="B108" s="120">
        <v>78</v>
      </c>
      <c r="C108" s="120">
        <v>97</v>
      </c>
      <c r="D108" s="120">
        <v>9.169620513916016</v>
      </c>
      <c r="E108" s="120">
        <v>9.217558860778809</v>
      </c>
      <c r="F108" s="120">
        <v>5.967621238922603</v>
      </c>
      <c r="G108" s="120" t="s">
        <v>57</v>
      </c>
      <c r="H108" s="120">
        <v>4.960488243400803</v>
      </c>
      <c r="I108" s="120">
        <v>15.4604882434008</v>
      </c>
      <c r="J108" s="120" t="s">
        <v>60</v>
      </c>
      <c r="K108" s="120">
        <v>0.19188527892262947</v>
      </c>
      <c r="L108" s="120">
        <v>0.00030571526370857453</v>
      </c>
      <c r="M108" s="120">
        <v>-0.04610652152359445</v>
      </c>
      <c r="N108" s="120">
        <v>-0.0010914127838787906</v>
      </c>
      <c r="O108" s="120">
        <v>0.007595917417179716</v>
      </c>
      <c r="P108" s="120">
        <v>3.486580562545199E-05</v>
      </c>
      <c r="Q108" s="120">
        <v>-0.0009840603097530766</v>
      </c>
      <c r="R108" s="120">
        <v>-8.773287445479669E-05</v>
      </c>
      <c r="S108" s="120">
        <v>9.033710458647793E-05</v>
      </c>
      <c r="T108" s="120">
        <v>2.4738944754345555E-06</v>
      </c>
      <c r="U108" s="120">
        <v>-2.3556843085709948E-05</v>
      </c>
      <c r="V108" s="120">
        <v>-6.920889986706412E-06</v>
      </c>
      <c r="W108" s="120">
        <v>5.3396268320309705E-06</v>
      </c>
      <c r="X108" s="120">
        <v>67.5</v>
      </c>
    </row>
    <row r="109" spans="1:24" s="120" customFormat="1" ht="12.75" hidden="1">
      <c r="A109" s="120">
        <v>2646</v>
      </c>
      <c r="B109" s="120">
        <v>92.13999938964844</v>
      </c>
      <c r="C109" s="120">
        <v>109.54000091552734</v>
      </c>
      <c r="D109" s="120">
        <v>9.004231452941895</v>
      </c>
      <c r="E109" s="120">
        <v>9.230853080749512</v>
      </c>
      <c r="F109" s="120">
        <v>10.373233555011206</v>
      </c>
      <c r="G109" s="120" t="s">
        <v>58</v>
      </c>
      <c r="H109" s="120">
        <v>2.7441494005763474</v>
      </c>
      <c r="I109" s="120">
        <v>27.38414879022479</v>
      </c>
      <c r="J109" s="120" t="s">
        <v>61</v>
      </c>
      <c r="K109" s="120">
        <v>-0.25404500317788475</v>
      </c>
      <c r="L109" s="120">
        <v>0.05595905894234358</v>
      </c>
      <c r="M109" s="120">
        <v>-0.05962131669270374</v>
      </c>
      <c r="N109" s="120">
        <v>-0.10554062133049669</v>
      </c>
      <c r="O109" s="120">
        <v>-0.01028536191474541</v>
      </c>
      <c r="P109" s="120">
        <v>0.001604824069025339</v>
      </c>
      <c r="Q109" s="120">
        <v>-0.0012058643727252552</v>
      </c>
      <c r="R109" s="120">
        <v>-0.0016222764515464044</v>
      </c>
      <c r="S109" s="120">
        <v>-0.00014136895453488893</v>
      </c>
      <c r="T109" s="120">
        <v>2.3482967892485696E-05</v>
      </c>
      <c r="U109" s="120">
        <v>-2.4596294504556287E-05</v>
      </c>
      <c r="V109" s="120">
        <v>-5.989448497489408E-05</v>
      </c>
      <c r="W109" s="120">
        <v>-8.992891810681932E-06</v>
      </c>
      <c r="X109" s="120">
        <v>67.5</v>
      </c>
    </row>
    <row r="110" s="120" customFormat="1" ht="12.75" hidden="1">
      <c r="A110" s="120" t="s">
        <v>141</v>
      </c>
    </row>
    <row r="111" spans="1:24" s="120" customFormat="1" ht="12.75" hidden="1">
      <c r="A111" s="120">
        <v>2449</v>
      </c>
      <c r="B111" s="120">
        <v>96.18</v>
      </c>
      <c r="C111" s="120">
        <v>129.88</v>
      </c>
      <c r="D111" s="120">
        <v>8.961909257627397</v>
      </c>
      <c r="E111" s="120">
        <v>8.887590060450945</v>
      </c>
      <c r="F111" s="120">
        <v>13.017694619347127</v>
      </c>
      <c r="G111" s="120" t="s">
        <v>59</v>
      </c>
      <c r="H111" s="120">
        <v>5.853379681566203</v>
      </c>
      <c r="I111" s="120">
        <v>34.53337968156621</v>
      </c>
      <c r="J111" s="120" t="s">
        <v>73</v>
      </c>
      <c r="K111" s="120">
        <v>0.8273677262191634</v>
      </c>
      <c r="M111" s="120" t="s">
        <v>68</v>
      </c>
      <c r="N111" s="120">
        <v>0.5226262404260336</v>
      </c>
      <c r="X111" s="120">
        <v>67.5</v>
      </c>
    </row>
    <row r="112" spans="1:24" s="120" customFormat="1" ht="12.75" hidden="1">
      <c r="A112" s="120">
        <v>2635</v>
      </c>
      <c r="B112" s="120">
        <v>77.13999938964844</v>
      </c>
      <c r="C112" s="120">
        <v>88.44000244140625</v>
      </c>
      <c r="D112" s="120">
        <v>9.365550994873047</v>
      </c>
      <c r="E112" s="120">
        <v>9.790360450744629</v>
      </c>
      <c r="F112" s="120">
        <v>13.80959095194042</v>
      </c>
      <c r="G112" s="120" t="s">
        <v>56</v>
      </c>
      <c r="H112" s="120">
        <v>25.387172698489458</v>
      </c>
      <c r="I112" s="120">
        <v>35.027172088137895</v>
      </c>
      <c r="J112" s="120" t="s">
        <v>62</v>
      </c>
      <c r="K112" s="120">
        <v>0.7868845522950408</v>
      </c>
      <c r="L112" s="120">
        <v>0.38281061547899603</v>
      </c>
      <c r="M112" s="120">
        <v>0.18628421010486462</v>
      </c>
      <c r="N112" s="120">
        <v>0.16060570882731606</v>
      </c>
      <c r="O112" s="120">
        <v>0.03160275315882668</v>
      </c>
      <c r="P112" s="120">
        <v>0.01098183819551421</v>
      </c>
      <c r="Q112" s="120">
        <v>0.0038469256822613856</v>
      </c>
      <c r="R112" s="120">
        <v>0.002472199655045476</v>
      </c>
      <c r="S112" s="120">
        <v>0.00041465685743047814</v>
      </c>
      <c r="T112" s="120">
        <v>0.00016161497205045491</v>
      </c>
      <c r="U112" s="120">
        <v>8.415249782672894E-05</v>
      </c>
      <c r="V112" s="120">
        <v>9.174697660779729E-05</v>
      </c>
      <c r="W112" s="120">
        <v>2.5851542424251105E-05</v>
      </c>
      <c r="X112" s="120">
        <v>67.5</v>
      </c>
    </row>
    <row r="113" spans="1:24" s="120" customFormat="1" ht="12.75" hidden="1">
      <c r="A113" s="120">
        <v>2744</v>
      </c>
      <c r="B113" s="120">
        <v>79.45999908447266</v>
      </c>
      <c r="C113" s="120">
        <v>100.76000213623047</v>
      </c>
      <c r="D113" s="120">
        <v>9.301362991333008</v>
      </c>
      <c r="E113" s="120">
        <v>9.38058090209961</v>
      </c>
      <c r="F113" s="120">
        <v>6.6041371286849015</v>
      </c>
      <c r="G113" s="120" t="s">
        <v>57</v>
      </c>
      <c r="H113" s="120">
        <v>4.908230207234048</v>
      </c>
      <c r="I113" s="120">
        <v>16.868229291706704</v>
      </c>
      <c r="J113" s="120" t="s">
        <v>60</v>
      </c>
      <c r="K113" s="120">
        <v>0.033294743649379115</v>
      </c>
      <c r="L113" s="120">
        <v>-0.002080875788005233</v>
      </c>
      <c r="M113" s="120">
        <v>-0.009996503652928878</v>
      </c>
      <c r="N113" s="120">
        <v>-0.001660632926738358</v>
      </c>
      <c r="O113" s="120">
        <v>0.0009966152066979094</v>
      </c>
      <c r="P113" s="120">
        <v>-0.00023820424796920138</v>
      </c>
      <c r="Q113" s="120">
        <v>-0.0003071390036611978</v>
      </c>
      <c r="R113" s="120">
        <v>-0.00013350587666075881</v>
      </c>
      <c r="S113" s="120">
        <v>-1.4918456250333174E-05</v>
      </c>
      <c r="T113" s="120">
        <v>-1.697545242315328E-05</v>
      </c>
      <c r="U113" s="120">
        <v>-1.3353527290572597E-05</v>
      </c>
      <c r="V113" s="120">
        <v>-1.0535315696542355E-05</v>
      </c>
      <c r="W113" s="120">
        <v>-1.787587269344988E-06</v>
      </c>
      <c r="X113" s="120">
        <v>67.5</v>
      </c>
    </row>
    <row r="114" spans="1:24" s="120" customFormat="1" ht="12.75" hidden="1">
      <c r="A114" s="120">
        <v>2646</v>
      </c>
      <c r="B114" s="120">
        <v>92.13999938964844</v>
      </c>
      <c r="C114" s="120">
        <v>107.13999938964844</v>
      </c>
      <c r="D114" s="120">
        <v>8.97131061553955</v>
      </c>
      <c r="E114" s="120">
        <v>9.164210319519043</v>
      </c>
      <c r="F114" s="120">
        <v>11.167980471380817</v>
      </c>
      <c r="G114" s="120" t="s">
        <v>58</v>
      </c>
      <c r="H114" s="120">
        <v>4.950377166409098</v>
      </c>
      <c r="I114" s="120">
        <v>29.59037655605753</v>
      </c>
      <c r="J114" s="120" t="s">
        <v>61</v>
      </c>
      <c r="K114" s="120">
        <v>-0.7861798513609268</v>
      </c>
      <c r="L114" s="120">
        <v>-0.382804959841644</v>
      </c>
      <c r="M114" s="120">
        <v>-0.18601579731063253</v>
      </c>
      <c r="N114" s="120">
        <v>-0.1605971232812321</v>
      </c>
      <c r="O114" s="120">
        <v>-0.03158703476661759</v>
      </c>
      <c r="P114" s="120">
        <v>-0.010979254477818803</v>
      </c>
      <c r="Q114" s="120">
        <v>-0.0038346450731811194</v>
      </c>
      <c r="R114" s="120">
        <v>-0.0024685921727381406</v>
      </c>
      <c r="S114" s="120">
        <v>-0.0004143884036471421</v>
      </c>
      <c r="T114" s="120">
        <v>-0.0001607209793583233</v>
      </c>
      <c r="U114" s="120">
        <v>-8.308625758437765E-05</v>
      </c>
      <c r="V114" s="120">
        <v>-9.11400836067528E-05</v>
      </c>
      <c r="W114" s="120">
        <v>-2.578966415964602E-05</v>
      </c>
      <c r="X114" s="120">
        <v>67.5</v>
      </c>
    </row>
    <row r="115" s="120" customFormat="1" ht="12.75" hidden="1">
      <c r="A115" s="120" t="s">
        <v>147</v>
      </c>
    </row>
    <row r="116" spans="1:24" s="120" customFormat="1" ht="12.75" hidden="1">
      <c r="A116" s="120">
        <v>2449</v>
      </c>
      <c r="B116" s="120">
        <v>102.38</v>
      </c>
      <c r="C116" s="120">
        <v>117.48</v>
      </c>
      <c r="D116" s="120">
        <v>9.079296981881761</v>
      </c>
      <c r="E116" s="120">
        <v>9.215499993866588</v>
      </c>
      <c r="F116" s="120">
        <v>11.273283141810653</v>
      </c>
      <c r="G116" s="120" t="s">
        <v>59</v>
      </c>
      <c r="H116" s="120">
        <v>-5.353159155953847</v>
      </c>
      <c r="I116" s="120">
        <v>29.52684084404614</v>
      </c>
      <c r="J116" s="120" t="s">
        <v>73</v>
      </c>
      <c r="K116" s="120">
        <v>0.6131644047931853</v>
      </c>
      <c r="M116" s="120" t="s">
        <v>68</v>
      </c>
      <c r="N116" s="120">
        <v>0.3545611588073647</v>
      </c>
      <c r="X116" s="120">
        <v>67.5</v>
      </c>
    </row>
    <row r="117" spans="1:24" s="120" customFormat="1" ht="12.75" hidden="1">
      <c r="A117" s="120">
        <v>2635</v>
      </c>
      <c r="B117" s="120">
        <v>87.95999908447266</v>
      </c>
      <c r="C117" s="120">
        <v>100.36000061035156</v>
      </c>
      <c r="D117" s="120">
        <v>9.317938804626465</v>
      </c>
      <c r="E117" s="120">
        <v>9.85853099822998</v>
      </c>
      <c r="F117" s="120">
        <v>13.723838577269257</v>
      </c>
      <c r="G117" s="120" t="s">
        <v>56</v>
      </c>
      <c r="H117" s="120">
        <v>14.543471693778343</v>
      </c>
      <c r="I117" s="120">
        <v>35.003470778251</v>
      </c>
      <c r="J117" s="120" t="s">
        <v>62</v>
      </c>
      <c r="K117" s="120">
        <v>0.7119742391678692</v>
      </c>
      <c r="L117" s="120">
        <v>0.26672045123216825</v>
      </c>
      <c r="M117" s="120">
        <v>0.1685507233367586</v>
      </c>
      <c r="N117" s="120">
        <v>0.07627660522957112</v>
      </c>
      <c r="O117" s="120">
        <v>0.02859408506640784</v>
      </c>
      <c r="P117" s="120">
        <v>0.007651461853661391</v>
      </c>
      <c r="Q117" s="120">
        <v>0.0034806337877675638</v>
      </c>
      <c r="R117" s="120">
        <v>0.001174121115286174</v>
      </c>
      <c r="S117" s="120">
        <v>0.0003751564749874464</v>
      </c>
      <c r="T117" s="120">
        <v>0.00011261521691371897</v>
      </c>
      <c r="U117" s="120">
        <v>7.612644034358467E-05</v>
      </c>
      <c r="V117" s="120">
        <v>4.356773766522743E-05</v>
      </c>
      <c r="W117" s="120">
        <v>2.3391108456797048E-05</v>
      </c>
      <c r="X117" s="120">
        <v>67.5</v>
      </c>
    </row>
    <row r="118" spans="1:24" s="120" customFormat="1" ht="12.75" hidden="1">
      <c r="A118" s="120">
        <v>2744</v>
      </c>
      <c r="B118" s="120">
        <v>85.77999877929688</v>
      </c>
      <c r="C118" s="120">
        <v>95.4800033569336</v>
      </c>
      <c r="D118" s="120">
        <v>9.108686447143555</v>
      </c>
      <c r="E118" s="120">
        <v>9.163797378540039</v>
      </c>
      <c r="F118" s="120">
        <v>10.185482070680846</v>
      </c>
      <c r="G118" s="120" t="s">
        <v>57</v>
      </c>
      <c r="H118" s="120">
        <v>8.293048444770776</v>
      </c>
      <c r="I118" s="120">
        <v>26.573047224067647</v>
      </c>
      <c r="J118" s="120" t="s">
        <v>60</v>
      </c>
      <c r="K118" s="120">
        <v>-0.5267290629052428</v>
      </c>
      <c r="L118" s="120">
        <v>-0.001450333829328109</v>
      </c>
      <c r="M118" s="120">
        <v>0.12339917486144898</v>
      </c>
      <c r="N118" s="120">
        <v>-0.0007888565282017878</v>
      </c>
      <c r="O118" s="120">
        <v>-0.021360556300969273</v>
      </c>
      <c r="P118" s="120">
        <v>-0.00016590300154144152</v>
      </c>
      <c r="Q118" s="120">
        <v>0.0024850960200047275</v>
      </c>
      <c r="R118" s="120">
        <v>-6.342977768715891E-05</v>
      </c>
      <c r="S118" s="120">
        <v>-0.00029643714416863724</v>
      </c>
      <c r="T118" s="120">
        <v>-1.1814838309864244E-05</v>
      </c>
      <c r="U118" s="120">
        <v>4.995056650189669E-05</v>
      </c>
      <c r="V118" s="120">
        <v>-5.010544772791034E-06</v>
      </c>
      <c r="W118" s="120">
        <v>-1.894952298033111E-05</v>
      </c>
      <c r="X118" s="120">
        <v>67.5</v>
      </c>
    </row>
    <row r="119" spans="1:24" s="120" customFormat="1" ht="12.75" hidden="1">
      <c r="A119" s="120">
        <v>2646</v>
      </c>
      <c r="B119" s="120">
        <v>91.95999908447266</v>
      </c>
      <c r="C119" s="120">
        <v>90.95999908447266</v>
      </c>
      <c r="D119" s="120">
        <v>8.971653938293457</v>
      </c>
      <c r="E119" s="120">
        <v>9.29971694946289</v>
      </c>
      <c r="F119" s="120">
        <v>10.000507986821068</v>
      </c>
      <c r="G119" s="120" t="s">
        <v>58</v>
      </c>
      <c r="H119" s="120">
        <v>2.035859589104078</v>
      </c>
      <c r="I119" s="120">
        <v>26.495858673576738</v>
      </c>
      <c r="J119" s="120" t="s">
        <v>61</v>
      </c>
      <c r="K119" s="120">
        <v>-0.4790238110257474</v>
      </c>
      <c r="L119" s="120">
        <v>-0.2667165079954275</v>
      </c>
      <c r="M119" s="120">
        <v>-0.11481284762977564</v>
      </c>
      <c r="N119" s="120">
        <v>-0.07627252592333461</v>
      </c>
      <c r="O119" s="120">
        <v>-0.019009164508154736</v>
      </c>
      <c r="P119" s="120">
        <v>-0.007649663044351362</v>
      </c>
      <c r="Q119" s="120">
        <v>-0.0024370287925885984</v>
      </c>
      <c r="R119" s="120">
        <v>-0.0011724065236356402</v>
      </c>
      <c r="S119" s="120">
        <v>-0.00022992912012650567</v>
      </c>
      <c r="T119" s="120">
        <v>-0.00011199373498654172</v>
      </c>
      <c r="U119" s="120">
        <v>-5.744715680975823E-05</v>
      </c>
      <c r="V119" s="120">
        <v>-4.327865763105336E-05</v>
      </c>
      <c r="W119" s="120">
        <v>-1.3713479997999981E-05</v>
      </c>
      <c r="X119" s="120">
        <v>67.5</v>
      </c>
    </row>
    <row r="120" spans="1:14" s="120" customFormat="1" ht="12.75">
      <c r="A120" s="120" t="s">
        <v>153</v>
      </c>
      <c r="E120" s="121" t="s">
        <v>106</v>
      </c>
      <c r="F120" s="121">
        <f>MIN(F91:F119)</f>
        <v>2.818581709473753</v>
      </c>
      <c r="G120" s="121"/>
      <c r="H120" s="121"/>
      <c r="I120" s="122"/>
      <c r="J120" s="122" t="s">
        <v>158</v>
      </c>
      <c r="K120" s="121">
        <f>AVERAGE(K118,K113,K108,K103,K98,K93)</f>
        <v>-0.029648689704619383</v>
      </c>
      <c r="L120" s="121">
        <f>AVERAGE(L118,L113,L108,L103,L98,L93)</f>
        <v>-0.0015378831726004809</v>
      </c>
      <c r="M120" s="122" t="s">
        <v>108</v>
      </c>
      <c r="N120" s="121" t="e">
        <f>Mittelwert(K116,K111,K106,K101,K96,K91)</f>
        <v>#NAME?</v>
      </c>
    </row>
    <row r="121" spans="5:14" s="120" customFormat="1" ht="12.75">
      <c r="E121" s="121" t="s">
        <v>107</v>
      </c>
      <c r="F121" s="121">
        <f>MAX(F91:F119)</f>
        <v>16.385700684202384</v>
      </c>
      <c r="G121" s="121"/>
      <c r="H121" s="121"/>
      <c r="I121" s="122"/>
      <c r="J121" s="122" t="s">
        <v>159</v>
      </c>
      <c r="K121" s="121">
        <f>AVERAGE(K119,K114,K109,K104,K99,K94)</f>
        <v>-0.1401057011518608</v>
      </c>
      <c r="L121" s="121">
        <f>AVERAGE(L119,L114,L109,L104,L99,L94)</f>
        <v>-0.28281206185881763</v>
      </c>
      <c r="M121" s="121"/>
      <c r="N121" s="121"/>
    </row>
    <row r="122" spans="5:14" s="120" customFormat="1" ht="12.75">
      <c r="E122" s="121"/>
      <c r="F122" s="121"/>
      <c r="G122" s="121"/>
      <c r="H122" s="121"/>
      <c r="I122" s="121"/>
      <c r="J122" s="122" t="s">
        <v>112</v>
      </c>
      <c r="K122" s="121">
        <f>ABS(K120/$G$33)</f>
        <v>0.018530431065387112</v>
      </c>
      <c r="L122" s="121">
        <f>ABS(L120/$H$33)</f>
        <v>0.0042718977016680025</v>
      </c>
      <c r="M122" s="122" t="s">
        <v>111</v>
      </c>
      <c r="N122" s="121">
        <f>K122+L122+L123+K123</f>
        <v>0.2791653794469189</v>
      </c>
    </row>
    <row r="123" spans="5:14" s="120" customFormat="1" ht="12.75">
      <c r="E123" s="121"/>
      <c r="F123" s="121"/>
      <c r="G123" s="121"/>
      <c r="H123" s="121"/>
      <c r="I123" s="121"/>
      <c r="J123" s="121"/>
      <c r="K123" s="121">
        <f>ABS(K121/$G$34)</f>
        <v>0.07960551201810273</v>
      </c>
      <c r="L123" s="121">
        <f>ABS(L121/$H$34)</f>
        <v>0.176757538661761</v>
      </c>
      <c r="M123" s="121"/>
      <c r="N123" s="121"/>
    </row>
    <row r="124" s="101" customFormat="1" ht="12.75"/>
    <row r="125" s="120" customFormat="1" ht="12.75" hidden="1">
      <c r="A125" s="120" t="s">
        <v>118</v>
      </c>
    </row>
    <row r="126" spans="1:24" s="120" customFormat="1" ht="12.75" hidden="1">
      <c r="A126" s="120">
        <v>2449</v>
      </c>
      <c r="B126" s="120">
        <v>93.3</v>
      </c>
      <c r="C126" s="120">
        <v>115.4</v>
      </c>
      <c r="D126" s="120">
        <v>9.13047857990662</v>
      </c>
      <c r="E126" s="120">
        <v>9.155372561378307</v>
      </c>
      <c r="F126" s="120">
        <v>12.902971002322213</v>
      </c>
      <c r="G126" s="120" t="s">
        <v>59</v>
      </c>
      <c r="H126" s="120">
        <v>7.793024933271234</v>
      </c>
      <c r="I126" s="120">
        <v>33.59302493327123</v>
      </c>
      <c r="J126" s="120" t="s">
        <v>73</v>
      </c>
      <c r="K126" s="120">
        <v>1.071572360863803</v>
      </c>
      <c r="M126" s="120" t="s">
        <v>68</v>
      </c>
      <c r="N126" s="120">
        <v>0.60878144692275</v>
      </c>
      <c r="X126" s="120">
        <v>67.5</v>
      </c>
    </row>
    <row r="127" spans="1:24" s="120" customFormat="1" ht="12.75" hidden="1">
      <c r="A127" s="120">
        <v>2646</v>
      </c>
      <c r="B127" s="120">
        <v>76.45999908447266</v>
      </c>
      <c r="C127" s="120">
        <v>91.55999755859375</v>
      </c>
      <c r="D127" s="120">
        <v>9.144598007202148</v>
      </c>
      <c r="E127" s="120">
        <v>9.408848762512207</v>
      </c>
      <c r="F127" s="120">
        <v>10.94199035266026</v>
      </c>
      <c r="G127" s="120" t="s">
        <v>56</v>
      </c>
      <c r="H127" s="120">
        <v>19.46345615521382</v>
      </c>
      <c r="I127" s="120">
        <v>28.423455239686472</v>
      </c>
      <c r="J127" s="120" t="s">
        <v>62</v>
      </c>
      <c r="K127" s="120">
        <v>0.9500591096306524</v>
      </c>
      <c r="L127" s="120">
        <v>0.33256258432698727</v>
      </c>
      <c r="M127" s="120">
        <v>0.22491310292565808</v>
      </c>
      <c r="N127" s="120">
        <v>0.07877834371123939</v>
      </c>
      <c r="O127" s="120">
        <v>0.03815627721314728</v>
      </c>
      <c r="P127" s="120">
        <v>0.009540338549327636</v>
      </c>
      <c r="Q127" s="120">
        <v>0.004644512691442304</v>
      </c>
      <c r="R127" s="120">
        <v>0.0012126697058423778</v>
      </c>
      <c r="S127" s="120">
        <v>0.0005006278229168527</v>
      </c>
      <c r="T127" s="120">
        <v>0.00014038176552234796</v>
      </c>
      <c r="U127" s="120">
        <v>0.0001015873174754858</v>
      </c>
      <c r="V127" s="120">
        <v>4.500973952264151E-05</v>
      </c>
      <c r="W127" s="120">
        <v>3.12147605663507E-05</v>
      </c>
      <c r="X127" s="120">
        <v>67.5</v>
      </c>
    </row>
    <row r="128" spans="1:24" s="120" customFormat="1" ht="12.75" hidden="1">
      <c r="A128" s="120">
        <v>2635</v>
      </c>
      <c r="B128" s="120">
        <v>105.12000274658203</v>
      </c>
      <c r="C128" s="120">
        <v>105.62000274658203</v>
      </c>
      <c r="D128" s="120">
        <v>9.076351165771484</v>
      </c>
      <c r="E128" s="120">
        <v>9.570501327514648</v>
      </c>
      <c r="F128" s="120">
        <v>11.98452327705029</v>
      </c>
      <c r="G128" s="120" t="s">
        <v>57</v>
      </c>
      <c r="H128" s="120">
        <v>-6.216484959754595</v>
      </c>
      <c r="I128" s="120">
        <v>31.403517786827432</v>
      </c>
      <c r="J128" s="120" t="s">
        <v>60</v>
      </c>
      <c r="K128" s="120">
        <v>0.5357873602123238</v>
      </c>
      <c r="L128" s="120">
        <v>-0.0018082568332326954</v>
      </c>
      <c r="M128" s="120">
        <v>-0.12894300222626998</v>
      </c>
      <c r="N128" s="120">
        <v>-0.000814223677869027</v>
      </c>
      <c r="O128" s="120">
        <v>0.02117710630638284</v>
      </c>
      <c r="P128" s="120">
        <v>-0.00020703255616555359</v>
      </c>
      <c r="Q128" s="120">
        <v>-0.0027616012127939273</v>
      </c>
      <c r="R128" s="120">
        <v>-6.545500386459902E-05</v>
      </c>
      <c r="S128" s="120">
        <v>0.0002490893641654146</v>
      </c>
      <c r="T128" s="120">
        <v>-1.475602504484168E-05</v>
      </c>
      <c r="U128" s="120">
        <v>-6.66831981290306E-05</v>
      </c>
      <c r="V128" s="120">
        <v>-5.161319447638194E-06</v>
      </c>
      <c r="W128" s="120">
        <v>1.4621125497596293E-05</v>
      </c>
      <c r="X128" s="120">
        <v>67.5</v>
      </c>
    </row>
    <row r="129" spans="1:24" s="120" customFormat="1" ht="12.75" hidden="1">
      <c r="A129" s="120">
        <v>2744</v>
      </c>
      <c r="B129" s="120">
        <v>109.55999755859375</v>
      </c>
      <c r="C129" s="120">
        <v>108.45999908447266</v>
      </c>
      <c r="D129" s="120">
        <v>9.065605163574219</v>
      </c>
      <c r="E129" s="120">
        <v>9.253663063049316</v>
      </c>
      <c r="F129" s="120">
        <v>15.693776201237585</v>
      </c>
      <c r="G129" s="120" t="s">
        <v>58</v>
      </c>
      <c r="H129" s="120">
        <v>-0.880546629582426</v>
      </c>
      <c r="I129" s="120">
        <v>41.17945092901133</v>
      </c>
      <c r="J129" s="120" t="s">
        <v>61</v>
      </c>
      <c r="K129" s="120">
        <v>-0.78456626006278</v>
      </c>
      <c r="L129" s="120">
        <v>-0.3325576682343524</v>
      </c>
      <c r="M129" s="120">
        <v>-0.1842813231028142</v>
      </c>
      <c r="N129" s="120">
        <v>-0.07877413584222025</v>
      </c>
      <c r="O129" s="120">
        <v>-0.03174006394534678</v>
      </c>
      <c r="P129" s="120">
        <v>-0.009538091903335514</v>
      </c>
      <c r="Q129" s="120">
        <v>-0.0037343080861738966</v>
      </c>
      <c r="R129" s="120">
        <v>-0.001210901919206062</v>
      </c>
      <c r="S129" s="120">
        <v>-0.0004342611031834848</v>
      </c>
      <c r="T129" s="120">
        <v>-0.00013960408237600891</v>
      </c>
      <c r="U129" s="120">
        <v>-7.66376810658412E-05</v>
      </c>
      <c r="V129" s="120">
        <v>-4.471283298400437E-05</v>
      </c>
      <c r="W129" s="120">
        <v>-2.7578686814243755E-05</v>
      </c>
      <c r="X129" s="120">
        <v>67.5</v>
      </c>
    </row>
    <row r="130" s="120" customFormat="1" ht="12.75" hidden="1">
      <c r="A130" s="120" t="s">
        <v>124</v>
      </c>
    </row>
    <row r="131" spans="1:24" s="120" customFormat="1" ht="12.75" hidden="1">
      <c r="A131" s="120">
        <v>2449</v>
      </c>
      <c r="B131" s="120">
        <v>90.76</v>
      </c>
      <c r="C131" s="120">
        <v>90.46</v>
      </c>
      <c r="D131" s="120">
        <v>9.325339367948398</v>
      </c>
      <c r="E131" s="120">
        <v>9.260736640839216</v>
      </c>
      <c r="F131" s="120">
        <v>9.843622855922186</v>
      </c>
      <c r="G131" s="120" t="s">
        <v>59</v>
      </c>
      <c r="H131" s="120">
        <v>1.8297795738240552</v>
      </c>
      <c r="I131" s="120">
        <v>25.089779573824053</v>
      </c>
      <c r="J131" s="120" t="s">
        <v>73</v>
      </c>
      <c r="K131" s="120">
        <v>0.2526005264062432</v>
      </c>
      <c r="M131" s="120" t="s">
        <v>68</v>
      </c>
      <c r="N131" s="120">
        <v>0.13754478776884105</v>
      </c>
      <c r="X131" s="120">
        <v>67.5</v>
      </c>
    </row>
    <row r="132" spans="1:24" s="120" customFormat="1" ht="12.75" hidden="1">
      <c r="A132" s="120">
        <v>2646</v>
      </c>
      <c r="B132" s="120">
        <v>69.5199966430664</v>
      </c>
      <c r="C132" s="120">
        <v>89.62000274658203</v>
      </c>
      <c r="D132" s="120">
        <v>9.302583694458008</v>
      </c>
      <c r="E132" s="120">
        <v>9.450434684753418</v>
      </c>
      <c r="F132" s="120">
        <v>4.879504353335312</v>
      </c>
      <c r="G132" s="120" t="s">
        <v>56</v>
      </c>
      <c r="H132" s="120">
        <v>10.436341403488356</v>
      </c>
      <c r="I132" s="120">
        <v>12.45633804655476</v>
      </c>
      <c r="J132" s="120" t="s">
        <v>62</v>
      </c>
      <c r="K132" s="120">
        <v>0.4767090987535294</v>
      </c>
      <c r="L132" s="120">
        <v>0.10047915662562336</v>
      </c>
      <c r="M132" s="120">
        <v>0.11285441877729627</v>
      </c>
      <c r="N132" s="120">
        <v>0.04621594566831195</v>
      </c>
      <c r="O132" s="120">
        <v>0.019145560635976024</v>
      </c>
      <c r="P132" s="120">
        <v>0.0028825181416817737</v>
      </c>
      <c r="Q132" s="120">
        <v>0.0023305005103089397</v>
      </c>
      <c r="R132" s="120">
        <v>0.0007114115122029237</v>
      </c>
      <c r="S132" s="120">
        <v>0.00025119995466645566</v>
      </c>
      <c r="T132" s="120">
        <v>4.2423983606239816E-05</v>
      </c>
      <c r="U132" s="120">
        <v>5.097716134982876E-05</v>
      </c>
      <c r="V132" s="120">
        <v>2.6400611185031846E-05</v>
      </c>
      <c r="W132" s="120">
        <v>1.5662713047829925E-05</v>
      </c>
      <c r="X132" s="120">
        <v>67.5</v>
      </c>
    </row>
    <row r="133" spans="1:24" s="120" customFormat="1" ht="12.75" hidden="1">
      <c r="A133" s="120">
        <v>2635</v>
      </c>
      <c r="B133" s="120">
        <v>86.54000091552734</v>
      </c>
      <c r="C133" s="120">
        <v>87.13999938964844</v>
      </c>
      <c r="D133" s="120">
        <v>9.472702980041504</v>
      </c>
      <c r="E133" s="120">
        <v>10.095273971557617</v>
      </c>
      <c r="F133" s="120">
        <v>8.193139945043564</v>
      </c>
      <c r="G133" s="120" t="s">
        <v>57</v>
      </c>
      <c r="H133" s="120">
        <v>1.5144493155547991</v>
      </c>
      <c r="I133" s="120">
        <v>20.55445023108215</v>
      </c>
      <c r="J133" s="120" t="s">
        <v>60</v>
      </c>
      <c r="K133" s="120">
        <v>0.010274371423623405</v>
      </c>
      <c r="L133" s="120">
        <v>-0.000546046590293502</v>
      </c>
      <c r="M133" s="120">
        <v>-0.0037144044241899698</v>
      </c>
      <c r="N133" s="120">
        <v>-0.0004778233468107874</v>
      </c>
      <c r="O133" s="120">
        <v>0.00020618203955866782</v>
      </c>
      <c r="P133" s="120">
        <v>-6.250616742511407E-05</v>
      </c>
      <c r="Q133" s="120">
        <v>-0.00013779370958361334</v>
      </c>
      <c r="R133" s="120">
        <v>-3.84135093105762E-05</v>
      </c>
      <c r="S133" s="120">
        <v>-1.4255666873739757E-05</v>
      </c>
      <c r="T133" s="120">
        <v>-4.4554568333339965E-06</v>
      </c>
      <c r="U133" s="120">
        <v>-7.040990577721387E-06</v>
      </c>
      <c r="V133" s="120">
        <v>-3.0316059014699623E-06</v>
      </c>
      <c r="W133" s="120">
        <v>-1.408000645970341E-06</v>
      </c>
      <c r="X133" s="120">
        <v>67.5</v>
      </c>
    </row>
    <row r="134" spans="1:24" s="120" customFormat="1" ht="12.75" hidden="1">
      <c r="A134" s="120">
        <v>2744</v>
      </c>
      <c r="B134" s="120">
        <v>93.44000244140625</v>
      </c>
      <c r="C134" s="120">
        <v>94.83999633789062</v>
      </c>
      <c r="D134" s="120">
        <v>9.090827941894531</v>
      </c>
      <c r="E134" s="120">
        <v>9.173221588134766</v>
      </c>
      <c r="F134" s="120">
        <v>9.172932294602296</v>
      </c>
      <c r="G134" s="120" t="s">
        <v>58</v>
      </c>
      <c r="H134" s="120">
        <v>-1.9538692661529922</v>
      </c>
      <c r="I134" s="120">
        <v>23.98613317525325</v>
      </c>
      <c r="J134" s="120" t="s">
        <v>61</v>
      </c>
      <c r="K134" s="120">
        <v>-0.47659836563531316</v>
      </c>
      <c r="L134" s="120">
        <v>-0.1004776728896414</v>
      </c>
      <c r="M134" s="120">
        <v>-0.11279327567428352</v>
      </c>
      <c r="N134" s="120">
        <v>-0.046213475511647076</v>
      </c>
      <c r="O134" s="120">
        <v>-0.019144450397762743</v>
      </c>
      <c r="P134" s="120">
        <v>-0.002881840352302391</v>
      </c>
      <c r="Q134" s="120">
        <v>-0.0023264233325320256</v>
      </c>
      <c r="R134" s="120">
        <v>-0.0007103736636428021</v>
      </c>
      <c r="S134" s="120">
        <v>-0.00025079512193504545</v>
      </c>
      <c r="T134" s="120">
        <v>-4.218937412938004E-05</v>
      </c>
      <c r="U134" s="120">
        <v>-5.0488567329355995E-05</v>
      </c>
      <c r="V134" s="120">
        <v>-2.6225972557779455E-05</v>
      </c>
      <c r="W134" s="120">
        <v>-1.559929851626697E-05</v>
      </c>
      <c r="X134" s="120">
        <v>67.5</v>
      </c>
    </row>
    <row r="135" s="120" customFormat="1" ht="12.75" hidden="1">
      <c r="A135" s="120" t="s">
        <v>130</v>
      </c>
    </row>
    <row r="136" spans="1:24" s="120" customFormat="1" ht="12.75" hidden="1">
      <c r="A136" s="120">
        <v>2449</v>
      </c>
      <c r="B136" s="120">
        <v>95.48</v>
      </c>
      <c r="C136" s="120">
        <v>90.58</v>
      </c>
      <c r="D136" s="120">
        <v>9.34677666598272</v>
      </c>
      <c r="E136" s="120">
        <v>9.335611599626631</v>
      </c>
      <c r="F136" s="120">
        <v>9.46058030446016</v>
      </c>
      <c r="G136" s="120" t="s">
        <v>59</v>
      </c>
      <c r="H136" s="120">
        <v>-3.917061011093466</v>
      </c>
      <c r="I136" s="120">
        <v>24.062938988906545</v>
      </c>
      <c r="J136" s="120" t="s">
        <v>73</v>
      </c>
      <c r="K136" s="120">
        <v>0.33051230563531786</v>
      </c>
      <c r="M136" s="120" t="s">
        <v>68</v>
      </c>
      <c r="N136" s="120">
        <v>0.1721583806189518</v>
      </c>
      <c r="X136" s="120">
        <v>67.5</v>
      </c>
    </row>
    <row r="137" spans="1:24" s="120" customFormat="1" ht="12.75" hidden="1">
      <c r="A137" s="120">
        <v>2646</v>
      </c>
      <c r="B137" s="120">
        <v>80.36000061035156</v>
      </c>
      <c r="C137" s="120">
        <v>90.55999755859375</v>
      </c>
      <c r="D137" s="120">
        <v>9.319023132324219</v>
      </c>
      <c r="E137" s="120">
        <v>9.505659103393555</v>
      </c>
      <c r="F137" s="120">
        <v>7.053338398069249</v>
      </c>
      <c r="G137" s="120" t="s">
        <v>56</v>
      </c>
      <c r="H137" s="120">
        <v>5.122115163800743</v>
      </c>
      <c r="I137" s="120">
        <v>17.9821157741523</v>
      </c>
      <c r="J137" s="120" t="s">
        <v>62</v>
      </c>
      <c r="K137" s="120">
        <v>0.5570854745732956</v>
      </c>
      <c r="L137" s="120">
        <v>0.042500036218139844</v>
      </c>
      <c r="M137" s="120">
        <v>0.1318827418697234</v>
      </c>
      <c r="N137" s="120">
        <v>0.021426437791340288</v>
      </c>
      <c r="O137" s="120">
        <v>0.022373515519869706</v>
      </c>
      <c r="P137" s="120">
        <v>0.001219155977560615</v>
      </c>
      <c r="Q137" s="120">
        <v>0.0027233999606310682</v>
      </c>
      <c r="R137" s="120">
        <v>0.00032981171460760037</v>
      </c>
      <c r="S137" s="120">
        <v>0.0002935339769482321</v>
      </c>
      <c r="T137" s="120">
        <v>1.7920763041063522E-05</v>
      </c>
      <c r="U137" s="120">
        <v>5.9562145606711404E-05</v>
      </c>
      <c r="V137" s="120">
        <v>1.2233131306115847E-05</v>
      </c>
      <c r="W137" s="120">
        <v>1.8301426545025432E-05</v>
      </c>
      <c r="X137" s="120">
        <v>67.5</v>
      </c>
    </row>
    <row r="138" spans="1:24" s="120" customFormat="1" ht="12.75" hidden="1">
      <c r="A138" s="120">
        <v>2635</v>
      </c>
      <c r="B138" s="120">
        <v>74.95999908447266</v>
      </c>
      <c r="C138" s="120">
        <v>70.66000366210938</v>
      </c>
      <c r="D138" s="120">
        <v>9.567845344543457</v>
      </c>
      <c r="E138" s="120">
        <v>10.10033130645752</v>
      </c>
      <c r="F138" s="120">
        <v>6.124767061795569</v>
      </c>
      <c r="G138" s="120" t="s">
        <v>57</v>
      </c>
      <c r="H138" s="120">
        <v>7.745236972724726</v>
      </c>
      <c r="I138" s="120">
        <v>15.205236057197384</v>
      </c>
      <c r="J138" s="120" t="s">
        <v>60</v>
      </c>
      <c r="K138" s="120">
        <v>-0.4498382935496093</v>
      </c>
      <c r="L138" s="120">
        <v>0.00023150085016438945</v>
      </c>
      <c r="M138" s="120">
        <v>0.10560209199511984</v>
      </c>
      <c r="N138" s="120">
        <v>-0.00022172165431596385</v>
      </c>
      <c r="O138" s="120">
        <v>-0.01820758676037968</v>
      </c>
      <c r="P138" s="120">
        <v>2.655289372584542E-05</v>
      </c>
      <c r="Q138" s="120">
        <v>0.002137115436207554</v>
      </c>
      <c r="R138" s="120">
        <v>-1.7828446408813557E-05</v>
      </c>
      <c r="S138" s="120">
        <v>-0.00024984624056488043</v>
      </c>
      <c r="T138" s="120">
        <v>1.8934952392673074E-06</v>
      </c>
      <c r="U138" s="120">
        <v>4.3661405692835934E-05</v>
      </c>
      <c r="V138" s="120">
        <v>-1.411083754411495E-06</v>
      </c>
      <c r="W138" s="120">
        <v>-1.5887980293925216E-05</v>
      </c>
      <c r="X138" s="120">
        <v>67.5</v>
      </c>
    </row>
    <row r="139" spans="1:24" s="120" customFormat="1" ht="12.75" hidden="1">
      <c r="A139" s="120">
        <v>2744</v>
      </c>
      <c r="B139" s="120">
        <v>78.13999938964844</v>
      </c>
      <c r="C139" s="120">
        <v>87.44000244140625</v>
      </c>
      <c r="D139" s="120">
        <v>9.335150718688965</v>
      </c>
      <c r="E139" s="120">
        <v>9.424246788024902</v>
      </c>
      <c r="F139" s="120">
        <v>2.818581709473753</v>
      </c>
      <c r="G139" s="120" t="s">
        <v>58</v>
      </c>
      <c r="H139" s="120">
        <v>-3.467258026627235</v>
      </c>
      <c r="I139" s="120">
        <v>7.172741363021205</v>
      </c>
      <c r="J139" s="120" t="s">
        <v>61</v>
      </c>
      <c r="K139" s="120">
        <v>-0.3286179174009377</v>
      </c>
      <c r="L139" s="120">
        <v>0.04249940571231051</v>
      </c>
      <c r="M139" s="120">
        <v>-0.07900161877664494</v>
      </c>
      <c r="N139" s="120">
        <v>-0.02142529056825561</v>
      </c>
      <c r="O139" s="120">
        <v>-0.013002229850340948</v>
      </c>
      <c r="P139" s="120">
        <v>0.001218866785771342</v>
      </c>
      <c r="Q139" s="120">
        <v>-0.0016880891439401832</v>
      </c>
      <c r="R139" s="120">
        <v>-0.0003293294909221664</v>
      </c>
      <c r="S139" s="120">
        <v>-0.0001540748249995474</v>
      </c>
      <c r="T139" s="120">
        <v>1.78204495945759E-05</v>
      </c>
      <c r="U139" s="120">
        <v>-4.0513341533384835E-05</v>
      </c>
      <c r="V139" s="120">
        <v>-1.2151474980046972E-05</v>
      </c>
      <c r="W139" s="120">
        <v>-9.0837379840463E-06</v>
      </c>
      <c r="X139" s="120">
        <v>67.5</v>
      </c>
    </row>
    <row r="140" s="120" customFormat="1" ht="12.75" hidden="1">
      <c r="A140" s="120" t="s">
        <v>136</v>
      </c>
    </row>
    <row r="141" spans="1:24" s="120" customFormat="1" ht="12.75" hidden="1">
      <c r="A141" s="120">
        <v>2449</v>
      </c>
      <c r="B141" s="120">
        <v>89.82</v>
      </c>
      <c r="C141" s="120">
        <v>95.92</v>
      </c>
      <c r="D141" s="120">
        <v>9.157466412283505</v>
      </c>
      <c r="E141" s="120">
        <v>9.250288300446982</v>
      </c>
      <c r="F141" s="120">
        <v>10.013963161415852</v>
      </c>
      <c r="G141" s="120" t="s">
        <v>59</v>
      </c>
      <c r="H141" s="120">
        <v>3.6708213900631534</v>
      </c>
      <c r="I141" s="120">
        <v>25.990821390063143</v>
      </c>
      <c r="J141" s="120" t="s">
        <v>73</v>
      </c>
      <c r="K141" s="120">
        <v>0.31862978056617564</v>
      </c>
      <c r="M141" s="120" t="s">
        <v>68</v>
      </c>
      <c r="N141" s="120">
        <v>0.20379528885203155</v>
      </c>
      <c r="X141" s="120">
        <v>67.5</v>
      </c>
    </row>
    <row r="142" spans="1:24" s="120" customFormat="1" ht="12.75" hidden="1">
      <c r="A142" s="120">
        <v>2646</v>
      </c>
      <c r="B142" s="120">
        <v>92.13999938964844</v>
      </c>
      <c r="C142" s="120">
        <v>109.54000091552734</v>
      </c>
      <c r="D142" s="120">
        <v>9.004231452941895</v>
      </c>
      <c r="E142" s="120">
        <v>9.230853080749512</v>
      </c>
      <c r="F142" s="120">
        <v>10.184341251112292</v>
      </c>
      <c r="G142" s="120" t="s">
        <v>56</v>
      </c>
      <c r="H142" s="120">
        <v>2.2454953475402704</v>
      </c>
      <c r="I142" s="120">
        <v>26.885494737188704</v>
      </c>
      <c r="J142" s="120" t="s">
        <v>62</v>
      </c>
      <c r="K142" s="120">
        <v>0.48461264574637763</v>
      </c>
      <c r="L142" s="120">
        <v>0.24325411637227848</v>
      </c>
      <c r="M142" s="120">
        <v>0.11472571410342804</v>
      </c>
      <c r="N142" s="120">
        <v>0.10492855953653286</v>
      </c>
      <c r="O142" s="120">
        <v>0.019463016906650192</v>
      </c>
      <c r="P142" s="120">
        <v>0.006978149336619479</v>
      </c>
      <c r="Q142" s="120">
        <v>0.00236907945680371</v>
      </c>
      <c r="R142" s="120">
        <v>0.0016150986006699618</v>
      </c>
      <c r="S142" s="120">
        <v>0.0002553255672607903</v>
      </c>
      <c r="T142" s="120">
        <v>0.00010265792495488714</v>
      </c>
      <c r="U142" s="120">
        <v>5.1795631165927446E-05</v>
      </c>
      <c r="V142" s="120">
        <v>5.9930753214264015E-05</v>
      </c>
      <c r="W142" s="120">
        <v>1.5916897125606097E-05</v>
      </c>
      <c r="X142" s="120">
        <v>67.5</v>
      </c>
    </row>
    <row r="143" spans="1:24" s="120" customFormat="1" ht="12.75" hidden="1">
      <c r="A143" s="120">
        <v>2635</v>
      </c>
      <c r="B143" s="120">
        <v>76.54000091552734</v>
      </c>
      <c r="C143" s="120">
        <v>86.63999938964844</v>
      </c>
      <c r="D143" s="120">
        <v>9.605291366577148</v>
      </c>
      <c r="E143" s="120">
        <v>10.001640319824219</v>
      </c>
      <c r="F143" s="120">
        <v>10.114795312824624</v>
      </c>
      <c r="G143" s="120" t="s">
        <v>57</v>
      </c>
      <c r="H143" s="120">
        <v>15.974577059236012</v>
      </c>
      <c r="I143" s="120">
        <v>25.01457797476336</v>
      </c>
      <c r="J143" s="120" t="s">
        <v>60</v>
      </c>
      <c r="K143" s="120">
        <v>-0.47281833368504933</v>
      </c>
      <c r="L143" s="120">
        <v>0.0013245252612013232</v>
      </c>
      <c r="M143" s="120">
        <v>0.11221235516873325</v>
      </c>
      <c r="N143" s="120">
        <v>-0.0010854208781500094</v>
      </c>
      <c r="O143" s="120">
        <v>-0.018942137108987064</v>
      </c>
      <c r="P143" s="120">
        <v>0.00015154061058095283</v>
      </c>
      <c r="Q143" s="120">
        <v>0.002329339599277364</v>
      </c>
      <c r="R143" s="120">
        <v>-8.72560970020684E-05</v>
      </c>
      <c r="S143" s="120">
        <v>-0.00024395972222346563</v>
      </c>
      <c r="T143" s="120">
        <v>1.079076047645651E-05</v>
      </c>
      <c r="U143" s="120">
        <v>5.151629781698575E-05</v>
      </c>
      <c r="V143" s="120">
        <v>-6.888464716005793E-06</v>
      </c>
      <c r="W143" s="120">
        <v>-1.5041432693018368E-05</v>
      </c>
      <c r="X143" s="120">
        <v>67.5</v>
      </c>
    </row>
    <row r="144" spans="1:24" s="120" customFormat="1" ht="12.75" hidden="1">
      <c r="A144" s="120">
        <v>2744</v>
      </c>
      <c r="B144" s="120">
        <v>78</v>
      </c>
      <c r="C144" s="120">
        <v>97</v>
      </c>
      <c r="D144" s="120">
        <v>9.169620513916016</v>
      </c>
      <c r="E144" s="120">
        <v>9.217558860778809</v>
      </c>
      <c r="F144" s="120">
        <v>5.967621238922603</v>
      </c>
      <c r="G144" s="120" t="s">
        <v>58</v>
      </c>
      <c r="H144" s="120">
        <v>4.960488243400803</v>
      </c>
      <c r="I144" s="120">
        <v>15.4604882434008</v>
      </c>
      <c r="J144" s="120" t="s">
        <v>61</v>
      </c>
      <c r="K144" s="120">
        <v>0.1062649507062299</v>
      </c>
      <c r="L144" s="120">
        <v>0.24325051030756428</v>
      </c>
      <c r="M144" s="120">
        <v>0.02388256317959969</v>
      </c>
      <c r="N144" s="120">
        <v>-0.10492294538340503</v>
      </c>
      <c r="O144" s="120">
        <v>0.004472635560034652</v>
      </c>
      <c r="P144" s="120">
        <v>0.006976503680749235</v>
      </c>
      <c r="Q144" s="120">
        <v>0.0004321047371734428</v>
      </c>
      <c r="R144" s="120">
        <v>-0.0016127398622908886</v>
      </c>
      <c r="S144" s="120">
        <v>7.533126329548603E-05</v>
      </c>
      <c r="T144" s="120">
        <v>0.00010208922099998111</v>
      </c>
      <c r="U144" s="120">
        <v>5.372007735327988E-06</v>
      </c>
      <c r="V144" s="120">
        <v>-5.9533555535389955E-05</v>
      </c>
      <c r="W144" s="120">
        <v>5.20604616273481E-06</v>
      </c>
      <c r="X144" s="120">
        <v>67.5</v>
      </c>
    </row>
    <row r="145" s="120" customFormat="1" ht="12.75" hidden="1">
      <c r="A145" s="120" t="s">
        <v>142</v>
      </c>
    </row>
    <row r="146" spans="1:24" s="120" customFormat="1" ht="12.75" hidden="1">
      <c r="A146" s="120">
        <v>2449</v>
      </c>
      <c r="B146" s="120">
        <v>96.18</v>
      </c>
      <c r="C146" s="120">
        <v>129.88</v>
      </c>
      <c r="D146" s="120">
        <v>8.961909257627397</v>
      </c>
      <c r="E146" s="120">
        <v>8.887590060450945</v>
      </c>
      <c r="F146" s="120">
        <v>11.939792366919773</v>
      </c>
      <c r="G146" s="120" t="s">
        <v>59</v>
      </c>
      <c r="H146" s="120">
        <v>2.9939173242785415</v>
      </c>
      <c r="I146" s="120">
        <v>31.673917324278552</v>
      </c>
      <c r="J146" s="120" t="s">
        <v>73</v>
      </c>
      <c r="K146" s="120">
        <v>0.548688959079377</v>
      </c>
      <c r="M146" s="120" t="s">
        <v>68</v>
      </c>
      <c r="N146" s="120">
        <v>0.32189749216634717</v>
      </c>
      <c r="X146" s="120">
        <v>67.5</v>
      </c>
    </row>
    <row r="147" spans="1:24" s="120" customFormat="1" ht="12.75" hidden="1">
      <c r="A147" s="120">
        <v>2646</v>
      </c>
      <c r="B147" s="120">
        <v>92.13999938964844</v>
      </c>
      <c r="C147" s="120">
        <v>107.13999938964844</v>
      </c>
      <c r="D147" s="120">
        <v>8.97131061553955</v>
      </c>
      <c r="E147" s="120">
        <v>9.164210319519043</v>
      </c>
      <c r="F147" s="120">
        <v>16.331507639415687</v>
      </c>
      <c r="G147" s="120" t="s">
        <v>56</v>
      </c>
      <c r="H147" s="120">
        <v>18.63151796452638</v>
      </c>
      <c r="I147" s="120">
        <v>43.27151735417482</v>
      </c>
      <c r="J147" s="120" t="s">
        <v>62</v>
      </c>
      <c r="K147" s="120">
        <v>0.6941884101998235</v>
      </c>
      <c r="L147" s="120">
        <v>0.11398921411149329</v>
      </c>
      <c r="M147" s="120">
        <v>0.16434030027455035</v>
      </c>
      <c r="N147" s="120">
        <v>0.16119657890024844</v>
      </c>
      <c r="O147" s="120">
        <v>0.027879727004538946</v>
      </c>
      <c r="P147" s="120">
        <v>0.003270151246328945</v>
      </c>
      <c r="Q147" s="120">
        <v>0.0033937618790343374</v>
      </c>
      <c r="R147" s="120">
        <v>0.002481258477147134</v>
      </c>
      <c r="S147" s="120">
        <v>0.00036577259382854455</v>
      </c>
      <c r="T147" s="120">
        <v>4.815246840675158E-05</v>
      </c>
      <c r="U147" s="120">
        <v>7.422878870599755E-05</v>
      </c>
      <c r="V147" s="120">
        <v>9.207615526877133E-05</v>
      </c>
      <c r="W147" s="120">
        <v>2.2800520403109018E-05</v>
      </c>
      <c r="X147" s="120">
        <v>67.5</v>
      </c>
    </row>
    <row r="148" spans="1:24" s="120" customFormat="1" ht="12.75" hidden="1">
      <c r="A148" s="120">
        <v>2635</v>
      </c>
      <c r="B148" s="120">
        <v>77.13999938964844</v>
      </c>
      <c r="C148" s="120">
        <v>88.44000244140625</v>
      </c>
      <c r="D148" s="120">
        <v>9.365550994873047</v>
      </c>
      <c r="E148" s="120">
        <v>9.790360450744629</v>
      </c>
      <c r="F148" s="120">
        <v>9.602725765323283</v>
      </c>
      <c r="G148" s="120" t="s">
        <v>57</v>
      </c>
      <c r="H148" s="120">
        <v>14.716719724462038</v>
      </c>
      <c r="I148" s="120">
        <v>24.356719114110472</v>
      </c>
      <c r="J148" s="120" t="s">
        <v>60</v>
      </c>
      <c r="K148" s="120">
        <v>-0.45293319197778914</v>
      </c>
      <c r="L148" s="120">
        <v>-0.0006184011699223744</v>
      </c>
      <c r="M148" s="120">
        <v>0.10580382935315928</v>
      </c>
      <c r="N148" s="120">
        <v>-0.001667078330458603</v>
      </c>
      <c r="O148" s="120">
        <v>-0.01841739081332377</v>
      </c>
      <c r="P148" s="120">
        <v>-7.079694902396989E-05</v>
      </c>
      <c r="Q148" s="120">
        <v>0.0021159663303435875</v>
      </c>
      <c r="R148" s="120">
        <v>-0.0001340237463459964</v>
      </c>
      <c r="S148" s="120">
        <v>-0.00025959461316775754</v>
      </c>
      <c r="T148" s="120">
        <v>-5.047978988198243E-06</v>
      </c>
      <c r="U148" s="120">
        <v>4.1516010777722173E-05</v>
      </c>
      <c r="V148" s="120">
        <v>-1.057976511993395E-05</v>
      </c>
      <c r="W148" s="120">
        <v>-1.670762938610003E-05</v>
      </c>
      <c r="X148" s="120">
        <v>67.5</v>
      </c>
    </row>
    <row r="149" spans="1:24" s="120" customFormat="1" ht="12.75" hidden="1">
      <c r="A149" s="120">
        <v>2744</v>
      </c>
      <c r="B149" s="120">
        <v>79.45999908447266</v>
      </c>
      <c r="C149" s="120">
        <v>100.76000213623047</v>
      </c>
      <c r="D149" s="120">
        <v>9.301362991333008</v>
      </c>
      <c r="E149" s="120">
        <v>9.38058090209961</v>
      </c>
      <c r="F149" s="120">
        <v>6.6041371286849015</v>
      </c>
      <c r="G149" s="120" t="s">
        <v>58</v>
      </c>
      <c r="H149" s="120">
        <v>4.908230207234048</v>
      </c>
      <c r="I149" s="120">
        <v>16.868229291706704</v>
      </c>
      <c r="J149" s="120" t="s">
        <v>61</v>
      </c>
      <c r="K149" s="120">
        <v>-0.5260694559281783</v>
      </c>
      <c r="L149" s="120">
        <v>-0.11398753665971074</v>
      </c>
      <c r="M149" s="120">
        <v>-0.12575088066704312</v>
      </c>
      <c r="N149" s="120">
        <v>-0.16118795829398713</v>
      </c>
      <c r="O149" s="120">
        <v>-0.020930334289659954</v>
      </c>
      <c r="P149" s="120">
        <v>-0.0032693847992972085</v>
      </c>
      <c r="Q149" s="120">
        <v>-0.002653357529704387</v>
      </c>
      <c r="R149" s="120">
        <v>-0.002477636225483858</v>
      </c>
      <c r="S149" s="120">
        <v>-0.0002576824154076947</v>
      </c>
      <c r="T149" s="120">
        <v>-4.788713941965962E-05</v>
      </c>
      <c r="U149" s="120">
        <v>-6.153319365889996E-05</v>
      </c>
      <c r="V149" s="120">
        <v>-9.14663158713956E-05</v>
      </c>
      <c r="W149" s="120">
        <v>-1.5515116852583395E-05</v>
      </c>
      <c r="X149" s="120">
        <v>67.5</v>
      </c>
    </row>
    <row r="150" s="120" customFormat="1" ht="12.75" hidden="1">
      <c r="A150" s="120" t="s">
        <v>148</v>
      </c>
    </row>
    <row r="151" spans="1:24" s="120" customFormat="1" ht="12.75" hidden="1">
      <c r="A151" s="120">
        <v>2449</v>
      </c>
      <c r="B151" s="120">
        <v>102.38</v>
      </c>
      <c r="C151" s="120">
        <v>117.48</v>
      </c>
      <c r="D151" s="120">
        <v>9.079296981881761</v>
      </c>
      <c r="E151" s="120">
        <v>9.215499993866588</v>
      </c>
      <c r="F151" s="120">
        <v>12.057229409475216</v>
      </c>
      <c r="G151" s="120" t="s">
        <v>59</v>
      </c>
      <c r="H151" s="120">
        <v>-3.299856991496938</v>
      </c>
      <c r="I151" s="120">
        <v>31.58014300850306</v>
      </c>
      <c r="J151" s="120" t="s">
        <v>73</v>
      </c>
      <c r="K151" s="120">
        <v>0.2886675082628199</v>
      </c>
      <c r="M151" s="120" t="s">
        <v>68</v>
      </c>
      <c r="N151" s="120">
        <v>0.2456113968915795</v>
      </c>
      <c r="X151" s="120">
        <v>67.5</v>
      </c>
    </row>
    <row r="152" spans="1:24" s="120" customFormat="1" ht="12.75" hidden="1">
      <c r="A152" s="120">
        <v>2646</v>
      </c>
      <c r="B152" s="120">
        <v>91.95999908447266</v>
      </c>
      <c r="C152" s="120">
        <v>90.95999908447266</v>
      </c>
      <c r="D152" s="120">
        <v>8.971653938293457</v>
      </c>
      <c r="E152" s="120">
        <v>9.29971694946289</v>
      </c>
      <c r="F152" s="120">
        <v>14.229008350893618</v>
      </c>
      <c r="G152" s="120" t="s">
        <v>56</v>
      </c>
      <c r="H152" s="120">
        <v>13.239065285782722</v>
      </c>
      <c r="I152" s="120">
        <v>37.69906437025538</v>
      </c>
      <c r="J152" s="120" t="s">
        <v>62</v>
      </c>
      <c r="K152" s="120">
        <v>0.2644741902836083</v>
      </c>
      <c r="L152" s="120">
        <v>0.4567068446665738</v>
      </c>
      <c r="M152" s="120">
        <v>0.06261091417079764</v>
      </c>
      <c r="N152" s="120">
        <v>0.07701970263173932</v>
      </c>
      <c r="O152" s="120">
        <v>0.01062169182721291</v>
      </c>
      <c r="P152" s="120">
        <v>0.013101554615758371</v>
      </c>
      <c r="Q152" s="120">
        <v>0.0012929679964261425</v>
      </c>
      <c r="R152" s="120">
        <v>0.0011855639068580716</v>
      </c>
      <c r="S152" s="120">
        <v>0.0001393687954727852</v>
      </c>
      <c r="T152" s="120">
        <v>0.00019279786043255816</v>
      </c>
      <c r="U152" s="120">
        <v>2.828120191894195E-05</v>
      </c>
      <c r="V152" s="120">
        <v>4.3998910720204316E-05</v>
      </c>
      <c r="W152" s="120">
        <v>8.690308432009298E-06</v>
      </c>
      <c r="X152" s="120">
        <v>67.5</v>
      </c>
    </row>
    <row r="153" spans="1:24" s="120" customFormat="1" ht="12.75" hidden="1">
      <c r="A153" s="120">
        <v>2635</v>
      </c>
      <c r="B153" s="120">
        <v>87.95999908447266</v>
      </c>
      <c r="C153" s="120">
        <v>100.36000061035156</v>
      </c>
      <c r="D153" s="120">
        <v>9.317938804626465</v>
      </c>
      <c r="E153" s="120">
        <v>9.85853099822998</v>
      </c>
      <c r="F153" s="120">
        <v>8.600904060246494</v>
      </c>
      <c r="G153" s="120" t="s">
        <v>57</v>
      </c>
      <c r="H153" s="120">
        <v>1.4771209307704254</v>
      </c>
      <c r="I153" s="120">
        <v>21.937120015243078</v>
      </c>
      <c r="J153" s="120" t="s">
        <v>60</v>
      </c>
      <c r="K153" s="120">
        <v>-0.18447089748628354</v>
      </c>
      <c r="L153" s="120">
        <v>-0.002484071722671593</v>
      </c>
      <c r="M153" s="120">
        <v>0.04315837096456652</v>
      </c>
      <c r="N153" s="120">
        <v>-0.0007963883005371355</v>
      </c>
      <c r="O153" s="120">
        <v>-0.007490230042535886</v>
      </c>
      <c r="P153" s="120">
        <v>-0.00028424287553715285</v>
      </c>
      <c r="Q153" s="120">
        <v>0.0008663364040185931</v>
      </c>
      <c r="R153" s="120">
        <v>-6.403660196976262E-05</v>
      </c>
      <c r="S153" s="120">
        <v>-0.00010471434472951112</v>
      </c>
      <c r="T153" s="120">
        <v>-2.0245100808945698E-05</v>
      </c>
      <c r="U153" s="120">
        <v>1.7225470655809836E-05</v>
      </c>
      <c r="V153" s="120">
        <v>-5.05531115498077E-06</v>
      </c>
      <c r="W153" s="120">
        <v>-6.7175011668722684E-06</v>
      </c>
      <c r="X153" s="120">
        <v>67.5</v>
      </c>
    </row>
    <row r="154" spans="1:24" s="120" customFormat="1" ht="12.75" hidden="1">
      <c r="A154" s="120">
        <v>2744</v>
      </c>
      <c r="B154" s="120">
        <v>85.77999877929688</v>
      </c>
      <c r="C154" s="120">
        <v>95.4800033569336</v>
      </c>
      <c r="D154" s="120">
        <v>9.108686447143555</v>
      </c>
      <c r="E154" s="120">
        <v>9.163797378540039</v>
      </c>
      <c r="F154" s="120">
        <v>10.185482070680846</v>
      </c>
      <c r="G154" s="120" t="s">
        <v>58</v>
      </c>
      <c r="H154" s="120">
        <v>8.293048444770776</v>
      </c>
      <c r="I154" s="120">
        <v>26.573047224067647</v>
      </c>
      <c r="J154" s="120" t="s">
        <v>61</v>
      </c>
      <c r="K154" s="120">
        <v>-0.18951803425208727</v>
      </c>
      <c r="L154" s="120">
        <v>-0.45670008906609005</v>
      </c>
      <c r="M154" s="120">
        <v>-0.045359470774997475</v>
      </c>
      <c r="N154" s="120">
        <v>-0.07701558517051156</v>
      </c>
      <c r="O154" s="120">
        <v>-0.007531055117456941</v>
      </c>
      <c r="P154" s="120">
        <v>-0.013098470877831727</v>
      </c>
      <c r="Q154" s="120">
        <v>-0.00095980595687585</v>
      </c>
      <c r="R154" s="120">
        <v>-0.0011838332191878805</v>
      </c>
      <c r="S154" s="120">
        <v>-9.197046895283364E-05</v>
      </c>
      <c r="T154" s="120">
        <v>-0.00019173197667736021</v>
      </c>
      <c r="U154" s="120">
        <v>-2.243010349208849E-05</v>
      </c>
      <c r="V154" s="120">
        <v>-4.370752765475116E-05</v>
      </c>
      <c r="W154" s="120">
        <v>-5.513314675993163E-06</v>
      </c>
      <c r="X154" s="120">
        <v>67.5</v>
      </c>
    </row>
    <row r="155" spans="1:14" s="120" customFormat="1" ht="12.75">
      <c r="A155" s="120" t="s">
        <v>154</v>
      </c>
      <c r="E155" s="121" t="s">
        <v>106</v>
      </c>
      <c r="F155" s="121">
        <f>MIN(F126:F154)</f>
        <v>2.818581709473753</v>
      </c>
      <c r="G155" s="121"/>
      <c r="H155" s="121"/>
      <c r="I155" s="122"/>
      <c r="J155" s="122" t="s">
        <v>158</v>
      </c>
      <c r="K155" s="121">
        <f>AVERAGE(K153,K148,K143,K138,K133,K128)</f>
        <v>-0.16899983084379736</v>
      </c>
      <c r="L155" s="121">
        <f>AVERAGE(L153,L148,L143,L138,L133,L128)</f>
        <v>-0.0006501250341257421</v>
      </c>
      <c r="M155" s="122" t="s">
        <v>108</v>
      </c>
      <c r="N155" s="121" t="e">
        <f>Mittelwert(K151,K146,K141,K136,K131,K126)</f>
        <v>#NAME?</v>
      </c>
    </row>
    <row r="156" spans="5:14" s="120" customFormat="1" ht="12.75">
      <c r="E156" s="121" t="s">
        <v>107</v>
      </c>
      <c r="F156" s="121">
        <f>MAX(F126:F154)</f>
        <v>16.331507639415687</v>
      </c>
      <c r="G156" s="121"/>
      <c r="H156" s="121"/>
      <c r="I156" s="122"/>
      <c r="J156" s="122" t="s">
        <v>159</v>
      </c>
      <c r="K156" s="121">
        <f>AVERAGE(K154,K149,K144,K139,K134,K129)</f>
        <v>-0.3665175137621777</v>
      </c>
      <c r="L156" s="121">
        <f>AVERAGE(L154,L149,L144,L139,L134,L129)</f>
        <v>-0.11966217513831996</v>
      </c>
      <c r="M156" s="121"/>
      <c r="N156" s="121"/>
    </row>
    <row r="157" spans="5:14" s="120" customFormat="1" ht="12.75">
      <c r="E157" s="121"/>
      <c r="F157" s="121"/>
      <c r="G157" s="121"/>
      <c r="H157" s="121"/>
      <c r="I157" s="121"/>
      <c r="J157" s="122" t="s">
        <v>112</v>
      </c>
      <c r="K157" s="121">
        <f>ABS(K155/$G$33)</f>
        <v>0.10562489427737334</v>
      </c>
      <c r="L157" s="121">
        <f>ABS(L155/$H$33)</f>
        <v>0.001805902872571506</v>
      </c>
      <c r="M157" s="122" t="s">
        <v>111</v>
      </c>
      <c r="N157" s="121">
        <f>K157+L157+L158+K158</f>
        <v>0.39046824397626856</v>
      </c>
    </row>
    <row r="158" spans="5:14" s="120" customFormat="1" ht="12.75">
      <c r="E158" s="121"/>
      <c r="F158" s="121"/>
      <c r="G158" s="121"/>
      <c r="H158" s="121"/>
      <c r="I158" s="121"/>
      <c r="J158" s="121"/>
      <c r="K158" s="121">
        <f>ABS(K156/$G$34)</f>
        <v>0.2082485873648737</v>
      </c>
      <c r="L158" s="121">
        <f>ABS(L156/$H$34)</f>
        <v>0.07478885946144997</v>
      </c>
      <c r="M158" s="121"/>
      <c r="N158" s="121"/>
    </row>
    <row r="159" s="101" customFormat="1" ht="12.75"/>
    <row r="160" s="120" customFormat="1" ht="12.75" hidden="1">
      <c r="A160" s="120" t="s">
        <v>119</v>
      </c>
    </row>
    <row r="161" spans="1:24" s="120" customFormat="1" ht="12.75" hidden="1">
      <c r="A161" s="120">
        <v>2449</v>
      </c>
      <c r="B161" s="120">
        <v>93.3</v>
      </c>
      <c r="C161" s="120">
        <v>115.4</v>
      </c>
      <c r="D161" s="120">
        <v>9.13047857990662</v>
      </c>
      <c r="E161" s="120">
        <v>9.155372561378307</v>
      </c>
      <c r="F161" s="120">
        <v>12.561394024535366</v>
      </c>
      <c r="G161" s="120" t="s">
        <v>59</v>
      </c>
      <c r="H161" s="120">
        <v>6.903725567306616</v>
      </c>
      <c r="I161" s="120">
        <v>32.70372556730661</v>
      </c>
      <c r="J161" s="120" t="s">
        <v>73</v>
      </c>
      <c r="K161" s="120">
        <v>1.0480185705282694</v>
      </c>
      <c r="M161" s="120" t="s">
        <v>68</v>
      </c>
      <c r="N161" s="120">
        <v>0.6354688770068229</v>
      </c>
      <c r="X161" s="120">
        <v>67.5</v>
      </c>
    </row>
    <row r="162" spans="1:24" s="120" customFormat="1" ht="12.75" hidden="1">
      <c r="A162" s="120">
        <v>2646</v>
      </c>
      <c r="B162" s="120">
        <v>76.45999908447266</v>
      </c>
      <c r="C162" s="120">
        <v>91.55999755859375</v>
      </c>
      <c r="D162" s="120">
        <v>9.144598007202148</v>
      </c>
      <c r="E162" s="120">
        <v>9.408848762512207</v>
      </c>
      <c r="F162" s="120">
        <v>10.94199035266026</v>
      </c>
      <c r="G162" s="120" t="s">
        <v>56</v>
      </c>
      <c r="H162" s="120">
        <v>19.46345615521382</v>
      </c>
      <c r="I162" s="120">
        <v>28.423455239686472</v>
      </c>
      <c r="J162" s="120" t="s">
        <v>62</v>
      </c>
      <c r="K162" s="120">
        <v>0.8910525861834432</v>
      </c>
      <c r="L162" s="120">
        <v>0.44938338143302653</v>
      </c>
      <c r="M162" s="120">
        <v>0.2109441050449561</v>
      </c>
      <c r="N162" s="120">
        <v>0.07831640426633849</v>
      </c>
      <c r="O162" s="120">
        <v>0.035786480285990886</v>
      </c>
      <c r="P162" s="120">
        <v>0.012891549005453987</v>
      </c>
      <c r="Q162" s="120">
        <v>0.004356039250964378</v>
      </c>
      <c r="R162" s="120">
        <v>0.0012055614320318519</v>
      </c>
      <c r="S162" s="120">
        <v>0.00046953499861808527</v>
      </c>
      <c r="T162" s="120">
        <v>0.00018969061561330687</v>
      </c>
      <c r="U162" s="120">
        <v>9.527351339589097E-05</v>
      </c>
      <c r="V162" s="120">
        <v>4.4747935740783345E-05</v>
      </c>
      <c r="W162" s="120">
        <v>2.9275463560282205E-05</v>
      </c>
      <c r="X162" s="120">
        <v>67.5</v>
      </c>
    </row>
    <row r="163" spans="1:24" s="120" customFormat="1" ht="12.75" hidden="1">
      <c r="A163" s="120">
        <v>2744</v>
      </c>
      <c r="B163" s="120">
        <v>109.55999755859375</v>
      </c>
      <c r="C163" s="120">
        <v>108.45999908447266</v>
      </c>
      <c r="D163" s="120">
        <v>9.065605163574219</v>
      </c>
      <c r="E163" s="120">
        <v>9.253663063049316</v>
      </c>
      <c r="F163" s="120">
        <v>12.838251695756037</v>
      </c>
      <c r="G163" s="120" t="s">
        <v>57</v>
      </c>
      <c r="H163" s="120">
        <v>-8.373257736345494</v>
      </c>
      <c r="I163" s="120">
        <v>33.68673982224826</v>
      </c>
      <c r="J163" s="120" t="s">
        <v>60</v>
      </c>
      <c r="K163" s="120">
        <v>0.5849748322303013</v>
      </c>
      <c r="L163" s="120">
        <v>-0.002443908125486877</v>
      </c>
      <c r="M163" s="120">
        <v>-0.14028425140480463</v>
      </c>
      <c r="N163" s="120">
        <v>-0.0008094058923984575</v>
      </c>
      <c r="O163" s="120">
        <v>0.023201170674643293</v>
      </c>
      <c r="P163" s="120">
        <v>-0.00027977095080206695</v>
      </c>
      <c r="Q163" s="120">
        <v>-0.0029812243496100243</v>
      </c>
      <c r="R163" s="120">
        <v>-6.50706867553406E-05</v>
      </c>
      <c r="S163" s="120">
        <v>0.000279561635323844</v>
      </c>
      <c r="T163" s="120">
        <v>-1.9936164996672182E-05</v>
      </c>
      <c r="U163" s="120">
        <v>-7.050046642781631E-05</v>
      </c>
      <c r="V163" s="120">
        <v>-5.130606294519731E-06</v>
      </c>
      <c r="W163" s="120">
        <v>1.6637372499814296E-05</v>
      </c>
      <c r="X163" s="120">
        <v>67.5</v>
      </c>
    </row>
    <row r="164" spans="1:24" s="120" customFormat="1" ht="12.75" hidden="1">
      <c r="A164" s="120">
        <v>2635</v>
      </c>
      <c r="B164" s="120">
        <v>105.12000274658203</v>
      </c>
      <c r="C164" s="120">
        <v>105.62000274658203</v>
      </c>
      <c r="D164" s="120">
        <v>9.076351165771484</v>
      </c>
      <c r="E164" s="120">
        <v>9.570501327514648</v>
      </c>
      <c r="F164" s="120">
        <v>15.138232773443779</v>
      </c>
      <c r="G164" s="120" t="s">
        <v>58</v>
      </c>
      <c r="H164" s="120">
        <v>2.047304093426277</v>
      </c>
      <c r="I164" s="120">
        <v>39.66730684000831</v>
      </c>
      <c r="J164" s="120" t="s">
        <v>61</v>
      </c>
      <c r="K164" s="120">
        <v>-0.6721451904174672</v>
      </c>
      <c r="L164" s="120">
        <v>-0.4493767359591006</v>
      </c>
      <c r="M164" s="120">
        <v>-0.1575364854914919</v>
      </c>
      <c r="N164" s="120">
        <v>-0.07831222151944045</v>
      </c>
      <c r="O164" s="120">
        <v>-0.027246611726702574</v>
      </c>
      <c r="P164" s="120">
        <v>-0.012888512869028333</v>
      </c>
      <c r="Q164" s="120">
        <v>-0.003176063496411018</v>
      </c>
      <c r="R164" s="120">
        <v>-0.0012038040422460284</v>
      </c>
      <c r="S164" s="120">
        <v>-0.0003772378652552569</v>
      </c>
      <c r="T164" s="120">
        <v>-0.00018864007786517902</v>
      </c>
      <c r="U164" s="120">
        <v>-6.408374667774474E-05</v>
      </c>
      <c r="V164" s="120">
        <v>-4.445283604126862E-05</v>
      </c>
      <c r="W164" s="120">
        <v>-2.40883914567128E-05</v>
      </c>
      <c r="X164" s="120">
        <v>67.5</v>
      </c>
    </row>
    <row r="165" s="120" customFormat="1" ht="12.75" hidden="1">
      <c r="A165" s="120" t="s">
        <v>125</v>
      </c>
    </row>
    <row r="166" spans="1:24" s="120" customFormat="1" ht="12.75" hidden="1">
      <c r="A166" s="120">
        <v>2449</v>
      </c>
      <c r="B166" s="120">
        <v>90.76</v>
      </c>
      <c r="C166" s="120">
        <v>90.46</v>
      </c>
      <c r="D166" s="120">
        <v>9.325339367948398</v>
      </c>
      <c r="E166" s="120">
        <v>9.260736640839216</v>
      </c>
      <c r="F166" s="120">
        <v>8.74988481299581</v>
      </c>
      <c r="G166" s="120" t="s">
        <v>59</v>
      </c>
      <c r="H166" s="120">
        <v>-0.9579792432479479</v>
      </c>
      <c r="I166" s="120">
        <v>22.302020756752054</v>
      </c>
      <c r="J166" s="120" t="s">
        <v>73</v>
      </c>
      <c r="K166" s="120">
        <v>0.1775447960855441</v>
      </c>
      <c r="M166" s="120" t="s">
        <v>68</v>
      </c>
      <c r="N166" s="120">
        <v>0.13942941660376126</v>
      </c>
      <c r="X166" s="120">
        <v>67.5</v>
      </c>
    </row>
    <row r="167" spans="1:24" s="120" customFormat="1" ht="12.75" hidden="1">
      <c r="A167" s="120">
        <v>2646</v>
      </c>
      <c r="B167" s="120">
        <v>69.5199966430664</v>
      </c>
      <c r="C167" s="120">
        <v>89.62000274658203</v>
      </c>
      <c r="D167" s="120">
        <v>9.302583694458008</v>
      </c>
      <c r="E167" s="120">
        <v>9.450434684753418</v>
      </c>
      <c r="F167" s="120">
        <v>4.879504353335312</v>
      </c>
      <c r="G167" s="120" t="s">
        <v>56</v>
      </c>
      <c r="H167" s="120">
        <v>10.436341403488356</v>
      </c>
      <c r="I167" s="120">
        <v>12.45633804655476</v>
      </c>
      <c r="J167" s="120" t="s">
        <v>62</v>
      </c>
      <c r="K167" s="120">
        <v>0.256943395553956</v>
      </c>
      <c r="L167" s="120">
        <v>0.3248070074248234</v>
      </c>
      <c r="M167" s="120">
        <v>0.06082786202497174</v>
      </c>
      <c r="N167" s="120">
        <v>0.04615013778957948</v>
      </c>
      <c r="O167" s="120">
        <v>0.01031938515983493</v>
      </c>
      <c r="P167" s="120">
        <v>0.009317754991864054</v>
      </c>
      <c r="Q167" s="120">
        <v>0.0012561386246999922</v>
      </c>
      <c r="R167" s="120">
        <v>0.0007104006569138385</v>
      </c>
      <c r="S167" s="120">
        <v>0.00013540746467675344</v>
      </c>
      <c r="T167" s="120">
        <v>0.00013711296782280359</v>
      </c>
      <c r="U167" s="120">
        <v>2.7474577174771442E-05</v>
      </c>
      <c r="V167" s="120">
        <v>2.6365964054995253E-05</v>
      </c>
      <c r="W167" s="120">
        <v>8.443036131970058E-06</v>
      </c>
      <c r="X167" s="120">
        <v>67.5</v>
      </c>
    </row>
    <row r="168" spans="1:24" s="120" customFormat="1" ht="12.75" hidden="1">
      <c r="A168" s="120">
        <v>2744</v>
      </c>
      <c r="B168" s="120">
        <v>93.44000244140625</v>
      </c>
      <c r="C168" s="120">
        <v>94.83999633789062</v>
      </c>
      <c r="D168" s="120">
        <v>9.090827941894531</v>
      </c>
      <c r="E168" s="120">
        <v>9.173221588134766</v>
      </c>
      <c r="F168" s="120">
        <v>9.36868117160755</v>
      </c>
      <c r="G168" s="120" t="s">
        <v>57</v>
      </c>
      <c r="H168" s="120">
        <v>-1.4420091017084076</v>
      </c>
      <c r="I168" s="120">
        <v>24.49799333969785</v>
      </c>
      <c r="J168" s="120" t="s">
        <v>60</v>
      </c>
      <c r="K168" s="120">
        <v>0.017619957197970815</v>
      </c>
      <c r="L168" s="120">
        <v>-0.0017666790727992542</v>
      </c>
      <c r="M168" s="120">
        <v>-0.0048606575758155255</v>
      </c>
      <c r="N168" s="120">
        <v>-0.0004771007084106785</v>
      </c>
      <c r="O168" s="120">
        <v>0.0005966410665251421</v>
      </c>
      <c r="P168" s="120">
        <v>-0.0002021705889952213</v>
      </c>
      <c r="Q168" s="120">
        <v>-0.00013319179155907456</v>
      </c>
      <c r="R168" s="120">
        <v>-3.836239895002401E-05</v>
      </c>
      <c r="S168" s="120">
        <v>-1.316704330431638E-06</v>
      </c>
      <c r="T168" s="120">
        <v>-1.4400920165984877E-05</v>
      </c>
      <c r="U168" s="120">
        <v>-5.067171874791602E-06</v>
      </c>
      <c r="V168" s="120">
        <v>-3.0275996138045104E-06</v>
      </c>
      <c r="W168" s="120">
        <v>-3.641181860639522E-07</v>
      </c>
      <c r="X168" s="120">
        <v>67.5</v>
      </c>
    </row>
    <row r="169" spans="1:24" s="120" customFormat="1" ht="12.75" hidden="1">
      <c r="A169" s="120">
        <v>2635</v>
      </c>
      <c r="B169" s="120">
        <v>86.54000091552734</v>
      </c>
      <c r="C169" s="120">
        <v>87.13999938964844</v>
      </c>
      <c r="D169" s="120">
        <v>9.472702980041504</v>
      </c>
      <c r="E169" s="120">
        <v>10.095273971557617</v>
      </c>
      <c r="F169" s="120">
        <v>9.093606047388619</v>
      </c>
      <c r="G169" s="120" t="s">
        <v>58</v>
      </c>
      <c r="H169" s="120">
        <v>3.7734838016707997</v>
      </c>
      <c r="I169" s="120">
        <v>22.813484717198143</v>
      </c>
      <c r="J169" s="120" t="s">
        <v>61</v>
      </c>
      <c r="K169" s="120">
        <v>-0.2563385371479255</v>
      </c>
      <c r="L169" s="120">
        <v>-0.3248022027593455</v>
      </c>
      <c r="M169" s="120">
        <v>-0.06063334731366615</v>
      </c>
      <c r="N169" s="120">
        <v>-0.046147671587104006</v>
      </c>
      <c r="O169" s="120">
        <v>-0.010302122573273778</v>
      </c>
      <c r="P169" s="120">
        <v>-0.00931556145067772</v>
      </c>
      <c r="Q169" s="120">
        <v>-0.0012490573209923042</v>
      </c>
      <c r="R169" s="120">
        <v>-0.000709364095292687</v>
      </c>
      <c r="S169" s="120">
        <v>-0.00013540106269853443</v>
      </c>
      <c r="T169" s="120">
        <v>-0.00013635460917603813</v>
      </c>
      <c r="U169" s="120">
        <v>-2.70032620274624E-05</v>
      </c>
      <c r="V169" s="120">
        <v>-2.6191557821706453E-05</v>
      </c>
      <c r="W169" s="120">
        <v>-8.435180915210379E-06</v>
      </c>
      <c r="X169" s="120">
        <v>67.5</v>
      </c>
    </row>
    <row r="170" s="120" customFormat="1" ht="12.75" hidden="1">
      <c r="A170" s="120" t="s">
        <v>131</v>
      </c>
    </row>
    <row r="171" spans="1:24" s="120" customFormat="1" ht="12.75" hidden="1">
      <c r="A171" s="120">
        <v>2449</v>
      </c>
      <c r="B171" s="120">
        <v>95.48</v>
      </c>
      <c r="C171" s="120">
        <v>90.58</v>
      </c>
      <c r="D171" s="120">
        <v>9.34677666598272</v>
      </c>
      <c r="E171" s="120">
        <v>9.335611599626631</v>
      </c>
      <c r="F171" s="120">
        <v>6.361892644050059</v>
      </c>
      <c r="G171" s="120" t="s">
        <v>59</v>
      </c>
      <c r="H171" s="120">
        <v>-11.798557676046784</v>
      </c>
      <c r="I171" s="120">
        <v>16.181442323953224</v>
      </c>
      <c r="J171" s="120" t="s">
        <v>73</v>
      </c>
      <c r="K171" s="120">
        <v>0.6246039276544916</v>
      </c>
      <c r="M171" s="120" t="s">
        <v>68</v>
      </c>
      <c r="N171" s="120">
        <v>0.3688973494360405</v>
      </c>
      <c r="X171" s="120">
        <v>67.5</v>
      </c>
    </row>
    <row r="172" spans="1:24" s="120" customFormat="1" ht="12.75" hidden="1">
      <c r="A172" s="120">
        <v>2646</v>
      </c>
      <c r="B172" s="120">
        <v>80.36000061035156</v>
      </c>
      <c r="C172" s="120">
        <v>90.55999755859375</v>
      </c>
      <c r="D172" s="120">
        <v>9.319023132324219</v>
      </c>
      <c r="E172" s="120">
        <v>9.505659103393555</v>
      </c>
      <c r="F172" s="120">
        <v>7.053338398069249</v>
      </c>
      <c r="G172" s="120" t="s">
        <v>56</v>
      </c>
      <c r="H172" s="120">
        <v>5.122115163800743</v>
      </c>
      <c r="I172" s="120">
        <v>17.9821157741523</v>
      </c>
      <c r="J172" s="120" t="s">
        <v>62</v>
      </c>
      <c r="K172" s="120">
        <v>0.6994237384673894</v>
      </c>
      <c r="L172" s="120">
        <v>0.3264796010929715</v>
      </c>
      <c r="M172" s="120">
        <v>0.16557902999724103</v>
      </c>
      <c r="N172" s="120">
        <v>0.022721784420600633</v>
      </c>
      <c r="O172" s="120">
        <v>0.028089984070127666</v>
      </c>
      <c r="P172" s="120">
        <v>0.009365661537744461</v>
      </c>
      <c r="Q172" s="120">
        <v>0.003419193274770529</v>
      </c>
      <c r="R172" s="120">
        <v>0.00034974790765621253</v>
      </c>
      <c r="S172" s="120">
        <v>0.0003685329312550987</v>
      </c>
      <c r="T172" s="120">
        <v>0.0001378333582217173</v>
      </c>
      <c r="U172" s="120">
        <v>7.47833980508079E-05</v>
      </c>
      <c r="V172" s="120">
        <v>1.2974822486770136E-05</v>
      </c>
      <c r="W172" s="120">
        <v>2.2979898294866285E-05</v>
      </c>
      <c r="X172" s="120">
        <v>67.5</v>
      </c>
    </row>
    <row r="173" spans="1:24" s="120" customFormat="1" ht="12.75" hidden="1">
      <c r="A173" s="120">
        <v>2744</v>
      </c>
      <c r="B173" s="120">
        <v>78.13999938964844</v>
      </c>
      <c r="C173" s="120">
        <v>87.44000244140625</v>
      </c>
      <c r="D173" s="120">
        <v>9.335150718688965</v>
      </c>
      <c r="E173" s="120">
        <v>9.424246788024902</v>
      </c>
      <c r="F173" s="120">
        <v>6.679523836048442</v>
      </c>
      <c r="G173" s="120" t="s">
        <v>57</v>
      </c>
      <c r="H173" s="120">
        <v>6.358087535798873</v>
      </c>
      <c r="I173" s="120">
        <v>16.998086925447314</v>
      </c>
      <c r="J173" s="120" t="s">
        <v>60</v>
      </c>
      <c r="K173" s="120">
        <v>-0.6981859989278262</v>
      </c>
      <c r="L173" s="120">
        <v>-0.0017762579089099656</v>
      </c>
      <c r="M173" s="120">
        <v>0.1653872785708933</v>
      </c>
      <c r="N173" s="120">
        <v>-0.0002351547473899636</v>
      </c>
      <c r="O173" s="120">
        <v>-0.028020622167716214</v>
      </c>
      <c r="P173" s="120">
        <v>-0.00020313112994482</v>
      </c>
      <c r="Q173" s="120">
        <v>0.0034183749989789903</v>
      </c>
      <c r="R173" s="120">
        <v>-1.8923554049326076E-05</v>
      </c>
      <c r="S173" s="120">
        <v>-0.00036503849558429136</v>
      </c>
      <c r="T173" s="120">
        <v>-1.4459549930231532E-05</v>
      </c>
      <c r="U173" s="120">
        <v>7.466011095424164E-05</v>
      </c>
      <c r="V173" s="120">
        <v>-1.4998557075199454E-06</v>
      </c>
      <c r="W173" s="120">
        <v>-2.2644544311464196E-05</v>
      </c>
      <c r="X173" s="120">
        <v>67.5</v>
      </c>
    </row>
    <row r="174" spans="1:24" s="120" customFormat="1" ht="12.75" hidden="1">
      <c r="A174" s="120">
        <v>2635</v>
      </c>
      <c r="B174" s="120">
        <v>74.95999908447266</v>
      </c>
      <c r="C174" s="120">
        <v>70.66000366210938</v>
      </c>
      <c r="D174" s="120">
        <v>9.567845344543457</v>
      </c>
      <c r="E174" s="120">
        <v>10.10033130645752</v>
      </c>
      <c r="F174" s="120">
        <v>5.475274532721332</v>
      </c>
      <c r="G174" s="120" t="s">
        <v>58</v>
      </c>
      <c r="H174" s="120">
        <v>6.132818553816776</v>
      </c>
      <c r="I174" s="120">
        <v>13.592817638289432</v>
      </c>
      <c r="J174" s="120" t="s">
        <v>61</v>
      </c>
      <c r="K174" s="120">
        <v>0.04159178804586958</v>
      </c>
      <c r="L174" s="120">
        <v>-0.32647476906748374</v>
      </c>
      <c r="M174" s="120">
        <v>0.007966383228352625</v>
      </c>
      <c r="N174" s="120">
        <v>-0.022720567543550264</v>
      </c>
      <c r="O174" s="120">
        <v>0.001972799633545386</v>
      </c>
      <c r="P174" s="120">
        <v>-0.009363458430709952</v>
      </c>
      <c r="Q174" s="120">
        <v>7.47998435252508E-05</v>
      </c>
      <c r="R174" s="120">
        <v>-0.0003492355909870024</v>
      </c>
      <c r="S174" s="120">
        <v>5.0630209964334555E-05</v>
      </c>
      <c r="T174" s="120">
        <v>-0.00013707281296628952</v>
      </c>
      <c r="U174" s="120">
        <v>-4.29237187646956E-06</v>
      </c>
      <c r="V174" s="120">
        <v>-1.2887841224185524E-05</v>
      </c>
      <c r="W174" s="120">
        <v>3.911564721250683E-06</v>
      </c>
      <c r="X174" s="120">
        <v>67.5</v>
      </c>
    </row>
    <row r="175" s="120" customFormat="1" ht="12.75" hidden="1">
      <c r="A175" s="120" t="s">
        <v>137</v>
      </c>
    </row>
    <row r="176" spans="1:24" s="120" customFormat="1" ht="12.75" hidden="1">
      <c r="A176" s="120">
        <v>2449</v>
      </c>
      <c r="B176" s="120">
        <v>89.82</v>
      </c>
      <c r="C176" s="120">
        <v>95.92</v>
      </c>
      <c r="D176" s="120">
        <v>9.157466412283505</v>
      </c>
      <c r="E176" s="120">
        <v>9.250288300446982</v>
      </c>
      <c r="F176" s="120">
        <v>8.339481035453574</v>
      </c>
      <c r="G176" s="120" t="s">
        <v>59</v>
      </c>
      <c r="H176" s="120">
        <v>-0.6752267384567716</v>
      </c>
      <c r="I176" s="120">
        <v>21.64477326154322</v>
      </c>
      <c r="J176" s="120" t="s">
        <v>73</v>
      </c>
      <c r="K176" s="120">
        <v>0.5316433594690146</v>
      </c>
      <c r="M176" s="120" t="s">
        <v>68</v>
      </c>
      <c r="N176" s="120">
        <v>0.29061031317213554</v>
      </c>
      <c r="X176" s="120">
        <v>67.5</v>
      </c>
    </row>
    <row r="177" spans="1:24" s="120" customFormat="1" ht="12.75" hidden="1">
      <c r="A177" s="120">
        <v>2646</v>
      </c>
      <c r="B177" s="120">
        <v>92.13999938964844</v>
      </c>
      <c r="C177" s="120">
        <v>109.54000091552734</v>
      </c>
      <c r="D177" s="120">
        <v>9.004231452941895</v>
      </c>
      <c r="E177" s="120">
        <v>9.230853080749512</v>
      </c>
      <c r="F177" s="120">
        <v>10.184341251112292</v>
      </c>
      <c r="G177" s="120" t="s">
        <v>56</v>
      </c>
      <c r="H177" s="120">
        <v>2.2454953475402704</v>
      </c>
      <c r="I177" s="120">
        <v>26.885494737188704</v>
      </c>
      <c r="J177" s="120" t="s">
        <v>62</v>
      </c>
      <c r="K177" s="120">
        <v>0.698908498568821</v>
      </c>
      <c r="L177" s="120">
        <v>0.060513620468647285</v>
      </c>
      <c r="M177" s="120">
        <v>0.16545714907190578</v>
      </c>
      <c r="N177" s="120">
        <v>0.10642785437399874</v>
      </c>
      <c r="O177" s="120">
        <v>0.028069534688473466</v>
      </c>
      <c r="P177" s="120">
        <v>0.001735924123740689</v>
      </c>
      <c r="Q177" s="120">
        <v>0.0034166627503612952</v>
      </c>
      <c r="R177" s="120">
        <v>0.0016381743715130142</v>
      </c>
      <c r="S177" s="120">
        <v>0.0003682450657524652</v>
      </c>
      <c r="T177" s="120">
        <v>2.5518168103763615E-05</v>
      </c>
      <c r="U177" s="120">
        <v>7.471070226415436E-05</v>
      </c>
      <c r="V177" s="120">
        <v>6.078761592839146E-05</v>
      </c>
      <c r="W177" s="120">
        <v>2.296020651010444E-05</v>
      </c>
      <c r="X177" s="120">
        <v>67.5</v>
      </c>
    </row>
    <row r="178" spans="1:24" s="120" customFormat="1" ht="12.75" hidden="1">
      <c r="A178" s="120">
        <v>2744</v>
      </c>
      <c r="B178" s="120">
        <v>78</v>
      </c>
      <c r="C178" s="120">
        <v>97</v>
      </c>
      <c r="D178" s="120">
        <v>9.169620513916016</v>
      </c>
      <c r="E178" s="120">
        <v>9.217558860778809</v>
      </c>
      <c r="F178" s="120">
        <v>10.167020879599459</v>
      </c>
      <c r="G178" s="120" t="s">
        <v>57</v>
      </c>
      <c r="H178" s="120">
        <v>15.839993857893795</v>
      </c>
      <c r="I178" s="120">
        <v>26.339993857893795</v>
      </c>
      <c r="J178" s="120" t="s">
        <v>60</v>
      </c>
      <c r="K178" s="120">
        <v>-0.6340709624663619</v>
      </c>
      <c r="L178" s="120">
        <v>0.0003301653862838682</v>
      </c>
      <c r="M178" s="120">
        <v>0.15088931642586476</v>
      </c>
      <c r="N178" s="120">
        <v>-0.001100960551144346</v>
      </c>
      <c r="O178" s="120">
        <v>-0.02533658318868219</v>
      </c>
      <c r="P178" s="120">
        <v>3.779337152800112E-05</v>
      </c>
      <c r="Q178" s="120">
        <v>0.0031515849350967095</v>
      </c>
      <c r="R178" s="120">
        <v>-8.851342137812106E-05</v>
      </c>
      <c r="S178" s="120">
        <v>-0.00032092494746502787</v>
      </c>
      <c r="T178" s="120">
        <v>2.6925483877793172E-06</v>
      </c>
      <c r="U178" s="120">
        <v>7.098532595610176E-05</v>
      </c>
      <c r="V178" s="120">
        <v>-6.9891794440430465E-06</v>
      </c>
      <c r="W178" s="120">
        <v>-1.9620655643892668E-05</v>
      </c>
      <c r="X178" s="120">
        <v>67.5</v>
      </c>
    </row>
    <row r="179" spans="1:24" s="120" customFormat="1" ht="12.75" hidden="1">
      <c r="A179" s="120">
        <v>2635</v>
      </c>
      <c r="B179" s="120">
        <v>76.54000091552734</v>
      </c>
      <c r="C179" s="120">
        <v>86.63999938964844</v>
      </c>
      <c r="D179" s="120">
        <v>9.605291366577148</v>
      </c>
      <c r="E179" s="120">
        <v>10.001640319824219</v>
      </c>
      <c r="F179" s="120">
        <v>7.628081604443411</v>
      </c>
      <c r="G179" s="120" t="s">
        <v>58</v>
      </c>
      <c r="H179" s="120">
        <v>9.824764627505857</v>
      </c>
      <c r="I179" s="120">
        <v>18.8647655430332</v>
      </c>
      <c r="J179" s="120" t="s">
        <v>61</v>
      </c>
      <c r="K179" s="120">
        <v>0.29398487023774733</v>
      </c>
      <c r="L179" s="120">
        <v>0.06051271976238704</v>
      </c>
      <c r="M179" s="120">
        <v>0.06788580387340286</v>
      </c>
      <c r="N179" s="120">
        <v>-0.10642215968734099</v>
      </c>
      <c r="O179" s="120">
        <v>0.012081238758935364</v>
      </c>
      <c r="P179" s="120">
        <v>0.0017355126690558687</v>
      </c>
      <c r="Q179" s="120">
        <v>0.0013195062510567655</v>
      </c>
      <c r="R179" s="120">
        <v>-0.0016357813563303617</v>
      </c>
      <c r="S179" s="120">
        <v>0.00018058683934774023</v>
      </c>
      <c r="T179" s="120">
        <v>2.5375718444044213E-05</v>
      </c>
      <c r="U179" s="120">
        <v>2.3297479084851743E-05</v>
      </c>
      <c r="V179" s="120">
        <v>-6.038448162364729E-05</v>
      </c>
      <c r="W179" s="120">
        <v>1.1924804195055995E-05</v>
      </c>
      <c r="X179" s="120">
        <v>67.5</v>
      </c>
    </row>
    <row r="180" s="120" customFormat="1" ht="12.75" hidden="1">
      <c r="A180" s="120" t="s">
        <v>143</v>
      </c>
    </row>
    <row r="181" spans="1:24" s="120" customFormat="1" ht="12.75" hidden="1">
      <c r="A181" s="120">
        <v>2449</v>
      </c>
      <c r="B181" s="120">
        <v>96.18</v>
      </c>
      <c r="C181" s="120">
        <v>129.88</v>
      </c>
      <c r="D181" s="120">
        <v>8.961909257627397</v>
      </c>
      <c r="E181" s="120">
        <v>8.887590060450945</v>
      </c>
      <c r="F181" s="120">
        <v>9.767067630665426</v>
      </c>
      <c r="G181" s="120" t="s">
        <v>59</v>
      </c>
      <c r="H181" s="120">
        <v>-2.7698934313593213</v>
      </c>
      <c r="I181" s="120">
        <v>25.910106568640682</v>
      </c>
      <c r="J181" s="120" t="s">
        <v>73</v>
      </c>
      <c r="K181" s="120">
        <v>0.666528117197777</v>
      </c>
      <c r="M181" s="120" t="s">
        <v>68</v>
      </c>
      <c r="N181" s="120">
        <v>0.43989645153043455</v>
      </c>
      <c r="X181" s="120">
        <v>67.5</v>
      </c>
    </row>
    <row r="182" spans="1:24" s="120" customFormat="1" ht="12.75" hidden="1">
      <c r="A182" s="120">
        <v>2646</v>
      </c>
      <c r="B182" s="120">
        <v>92.13999938964844</v>
      </c>
      <c r="C182" s="120">
        <v>107.13999938964844</v>
      </c>
      <c r="D182" s="120">
        <v>8.97131061553955</v>
      </c>
      <c r="E182" s="120">
        <v>9.164210319519043</v>
      </c>
      <c r="F182" s="120">
        <v>16.331507639415687</v>
      </c>
      <c r="G182" s="120" t="s">
        <v>56</v>
      </c>
      <c r="H182" s="120">
        <v>18.63151796452638</v>
      </c>
      <c r="I182" s="120">
        <v>43.27151735417482</v>
      </c>
      <c r="J182" s="120" t="s">
        <v>62</v>
      </c>
      <c r="K182" s="120">
        <v>0.6831867708302181</v>
      </c>
      <c r="L182" s="120">
        <v>0.382979101795366</v>
      </c>
      <c r="M182" s="120">
        <v>0.1617357895966584</v>
      </c>
      <c r="N182" s="120">
        <v>0.16143560672715407</v>
      </c>
      <c r="O182" s="120">
        <v>0.027437839426572463</v>
      </c>
      <c r="P182" s="120">
        <v>0.010986590224858685</v>
      </c>
      <c r="Q182" s="120">
        <v>0.003339913725692426</v>
      </c>
      <c r="R182" s="120">
        <v>0.0024849360493761404</v>
      </c>
      <c r="S182" s="120">
        <v>0.0003599662893207295</v>
      </c>
      <c r="T182" s="120">
        <v>0.00016169870550809042</v>
      </c>
      <c r="U182" s="120">
        <v>7.304304165928858E-05</v>
      </c>
      <c r="V182" s="120">
        <v>9.22139846336207E-05</v>
      </c>
      <c r="W182" s="120">
        <v>2.2441357139320237E-05</v>
      </c>
      <c r="X182" s="120">
        <v>67.5</v>
      </c>
    </row>
    <row r="183" spans="1:24" s="120" customFormat="1" ht="12.75" hidden="1">
      <c r="A183" s="120">
        <v>2744</v>
      </c>
      <c r="B183" s="120">
        <v>79.45999908447266</v>
      </c>
      <c r="C183" s="120">
        <v>100.76000213623047</v>
      </c>
      <c r="D183" s="120">
        <v>9.301362991333008</v>
      </c>
      <c r="E183" s="120">
        <v>9.38058090209961</v>
      </c>
      <c r="F183" s="120">
        <v>10.020138462240922</v>
      </c>
      <c r="G183" s="120" t="s">
        <v>57</v>
      </c>
      <c r="H183" s="120">
        <v>13.633350935711903</v>
      </c>
      <c r="I183" s="120">
        <v>25.593350020184555</v>
      </c>
      <c r="J183" s="120" t="s">
        <v>60</v>
      </c>
      <c r="K183" s="120">
        <v>-0.6319176385232437</v>
      </c>
      <c r="L183" s="120">
        <v>-0.0020820835211133766</v>
      </c>
      <c r="M183" s="120">
        <v>0.14888998814877494</v>
      </c>
      <c r="N183" s="120">
        <v>-0.0016695759037705597</v>
      </c>
      <c r="O183" s="120">
        <v>-0.025489829160018768</v>
      </c>
      <c r="P183" s="120">
        <v>-0.00023823932337994577</v>
      </c>
      <c r="Q183" s="120">
        <v>0.003039297157495069</v>
      </c>
      <c r="R183" s="120">
        <v>-0.00013423559021066703</v>
      </c>
      <c r="S183" s="120">
        <v>-0.0003426306013534262</v>
      </c>
      <c r="T183" s="120">
        <v>-1.696953189486194E-05</v>
      </c>
      <c r="U183" s="120">
        <v>6.385191635962603E-05</v>
      </c>
      <c r="V183" s="120">
        <v>-1.059819000941905E-05</v>
      </c>
      <c r="W183" s="120">
        <v>-2.1578622351925944E-05</v>
      </c>
      <c r="X183" s="120">
        <v>67.5</v>
      </c>
    </row>
    <row r="184" spans="1:24" s="120" customFormat="1" ht="12.75" hidden="1">
      <c r="A184" s="120">
        <v>2635</v>
      </c>
      <c r="B184" s="120">
        <v>77.13999938964844</v>
      </c>
      <c r="C184" s="120">
        <v>88.44000244140625</v>
      </c>
      <c r="D184" s="120">
        <v>9.365550994873047</v>
      </c>
      <c r="E184" s="120">
        <v>9.790360450744629</v>
      </c>
      <c r="F184" s="120">
        <v>8.459319458273367</v>
      </c>
      <c r="G184" s="120" t="s">
        <v>58</v>
      </c>
      <c r="H184" s="120">
        <v>11.816540448835333</v>
      </c>
      <c r="I184" s="120">
        <v>21.45653983848377</v>
      </c>
      <c r="J184" s="120" t="s">
        <v>61</v>
      </c>
      <c r="K184" s="120">
        <v>-0.25966182230090756</v>
      </c>
      <c r="L184" s="120">
        <v>-0.3829734420820802</v>
      </c>
      <c r="M184" s="120">
        <v>-0.06316832327608686</v>
      </c>
      <c r="N184" s="120">
        <v>-0.16142697307347958</v>
      </c>
      <c r="O184" s="120">
        <v>-0.010153996345844886</v>
      </c>
      <c r="P184" s="120">
        <v>-0.010984006864243844</v>
      </c>
      <c r="Q184" s="120">
        <v>-0.001384809186679182</v>
      </c>
      <c r="R184" s="120">
        <v>-0.0024813077148572067</v>
      </c>
      <c r="S184" s="120">
        <v>-0.0001103630393905707</v>
      </c>
      <c r="T184" s="120">
        <v>-0.000160805803223209</v>
      </c>
      <c r="U184" s="120">
        <v>-3.547137877280623E-05</v>
      </c>
      <c r="V184" s="120">
        <v>-9.16029329799755E-05</v>
      </c>
      <c r="W184" s="120">
        <v>-6.162594230312543E-06</v>
      </c>
      <c r="X184" s="120">
        <v>67.5</v>
      </c>
    </row>
    <row r="185" s="120" customFormat="1" ht="12.75" hidden="1">
      <c r="A185" s="120" t="s">
        <v>149</v>
      </c>
    </row>
    <row r="186" spans="1:24" s="120" customFormat="1" ht="12.75" hidden="1">
      <c r="A186" s="120">
        <v>2449</v>
      </c>
      <c r="B186" s="120">
        <v>102.38</v>
      </c>
      <c r="C186" s="120">
        <v>117.48</v>
      </c>
      <c r="D186" s="120">
        <v>9.079296981881761</v>
      </c>
      <c r="E186" s="120">
        <v>9.215499993866588</v>
      </c>
      <c r="F186" s="120">
        <v>13.464131783831878</v>
      </c>
      <c r="G186" s="120" t="s">
        <v>59</v>
      </c>
      <c r="H186" s="120">
        <v>0.38508394080965047</v>
      </c>
      <c r="I186" s="120">
        <v>35.265083940809646</v>
      </c>
      <c r="J186" s="120" t="s">
        <v>73</v>
      </c>
      <c r="K186" s="120">
        <v>0.23284564519484197</v>
      </c>
      <c r="M186" s="120" t="s">
        <v>68</v>
      </c>
      <c r="N186" s="120">
        <v>0.15820726156771314</v>
      </c>
      <c r="X186" s="120">
        <v>67.5</v>
      </c>
    </row>
    <row r="187" spans="1:24" s="120" customFormat="1" ht="12.75" hidden="1">
      <c r="A187" s="120">
        <v>2646</v>
      </c>
      <c r="B187" s="120">
        <v>91.95999908447266</v>
      </c>
      <c r="C187" s="120">
        <v>90.95999908447266</v>
      </c>
      <c r="D187" s="120">
        <v>8.971653938293457</v>
      </c>
      <c r="E187" s="120">
        <v>9.29971694946289</v>
      </c>
      <c r="F187" s="120">
        <v>14.229008350893618</v>
      </c>
      <c r="G187" s="120" t="s">
        <v>56</v>
      </c>
      <c r="H187" s="120">
        <v>13.239065285782722</v>
      </c>
      <c r="I187" s="120">
        <v>37.69906437025538</v>
      </c>
      <c r="J187" s="120" t="s">
        <v>62</v>
      </c>
      <c r="K187" s="120">
        <v>0.3839476311603361</v>
      </c>
      <c r="L187" s="120">
        <v>0.2660251165478497</v>
      </c>
      <c r="M187" s="120">
        <v>0.0908945394795752</v>
      </c>
      <c r="N187" s="120">
        <v>0.07808737837099969</v>
      </c>
      <c r="O187" s="120">
        <v>0.015420036778102119</v>
      </c>
      <c r="P187" s="120">
        <v>0.007631519199600096</v>
      </c>
      <c r="Q187" s="120">
        <v>0.0018770497871354336</v>
      </c>
      <c r="R187" s="120">
        <v>0.0012019983598415304</v>
      </c>
      <c r="S187" s="120">
        <v>0.00020232513581954387</v>
      </c>
      <c r="T187" s="120">
        <v>0.00011230823410416982</v>
      </c>
      <c r="U187" s="120">
        <v>4.105867029827445E-05</v>
      </c>
      <c r="V187" s="120">
        <v>4.460746101953901E-05</v>
      </c>
      <c r="W187" s="120">
        <v>1.261425485836771E-05</v>
      </c>
      <c r="X187" s="120">
        <v>67.5</v>
      </c>
    </row>
    <row r="188" spans="1:24" s="120" customFormat="1" ht="12.75" hidden="1">
      <c r="A188" s="120">
        <v>2744</v>
      </c>
      <c r="B188" s="120">
        <v>85.77999877929688</v>
      </c>
      <c r="C188" s="120">
        <v>95.4800033569336</v>
      </c>
      <c r="D188" s="120">
        <v>9.108686447143555</v>
      </c>
      <c r="E188" s="120">
        <v>9.163797378540039</v>
      </c>
      <c r="F188" s="120">
        <v>8.081638491080831</v>
      </c>
      <c r="G188" s="120" t="s">
        <v>57</v>
      </c>
      <c r="H188" s="120">
        <v>2.8043013825489282</v>
      </c>
      <c r="I188" s="120">
        <v>21.084300161845807</v>
      </c>
      <c r="J188" s="120" t="s">
        <v>60</v>
      </c>
      <c r="K188" s="120">
        <v>-0.09449633100860477</v>
      </c>
      <c r="L188" s="120">
        <v>-0.001446491224381202</v>
      </c>
      <c r="M188" s="120">
        <v>0.0213681643830554</v>
      </c>
      <c r="N188" s="120">
        <v>-0.0008074275461925039</v>
      </c>
      <c r="O188" s="120">
        <v>-0.003956059555553429</v>
      </c>
      <c r="P188" s="120">
        <v>-0.0001655405237820388</v>
      </c>
      <c r="Q188" s="120">
        <v>0.0003932319341417278</v>
      </c>
      <c r="R188" s="120">
        <v>-6.491673772359319E-05</v>
      </c>
      <c r="S188" s="120">
        <v>-6.49798336150255E-05</v>
      </c>
      <c r="T188" s="120">
        <v>-1.1793404298543744E-05</v>
      </c>
      <c r="U188" s="120">
        <v>5.388240340538289E-06</v>
      </c>
      <c r="V188" s="120">
        <v>-5.123866975286709E-06</v>
      </c>
      <c r="W188" s="120">
        <v>-4.446548373155538E-06</v>
      </c>
      <c r="X188" s="120">
        <v>67.5</v>
      </c>
    </row>
    <row r="189" spans="1:24" s="120" customFormat="1" ht="12.75" hidden="1">
      <c r="A189" s="120">
        <v>2635</v>
      </c>
      <c r="B189" s="120">
        <v>87.95999908447266</v>
      </c>
      <c r="C189" s="120">
        <v>100.36000061035156</v>
      </c>
      <c r="D189" s="120">
        <v>9.317938804626465</v>
      </c>
      <c r="E189" s="120">
        <v>9.85853099822998</v>
      </c>
      <c r="F189" s="120">
        <v>9.415254909603778</v>
      </c>
      <c r="G189" s="120" t="s">
        <v>58</v>
      </c>
      <c r="H189" s="120">
        <v>3.5541714584511013</v>
      </c>
      <c r="I189" s="120">
        <v>24.014170542923758</v>
      </c>
      <c r="J189" s="120" t="s">
        <v>61</v>
      </c>
      <c r="K189" s="120">
        <v>-0.3721373763807469</v>
      </c>
      <c r="L189" s="120">
        <v>-0.26602118392608287</v>
      </c>
      <c r="M189" s="120">
        <v>-0.0883471496886163</v>
      </c>
      <c r="N189" s="120">
        <v>-0.07808320383804265</v>
      </c>
      <c r="O189" s="120">
        <v>-0.014903929919015868</v>
      </c>
      <c r="P189" s="120">
        <v>-0.007629723561758372</v>
      </c>
      <c r="Q189" s="120">
        <v>-0.0018353976542853955</v>
      </c>
      <c r="R189" s="120">
        <v>-0.0012002440894355844</v>
      </c>
      <c r="S189" s="120">
        <v>-0.00019160658080494123</v>
      </c>
      <c r="T189" s="120">
        <v>-0.0001116873093177918</v>
      </c>
      <c r="U189" s="120">
        <v>-4.070357813135106E-05</v>
      </c>
      <c r="V189" s="120">
        <v>-4.431220560781486E-05</v>
      </c>
      <c r="W189" s="120">
        <v>-1.1804559847662308E-05</v>
      </c>
      <c r="X189" s="120">
        <v>67.5</v>
      </c>
    </row>
    <row r="190" spans="1:14" s="120" customFormat="1" ht="12.75">
      <c r="A190" s="120" t="s">
        <v>155</v>
      </c>
      <c r="E190" s="121" t="s">
        <v>106</v>
      </c>
      <c r="F190" s="121">
        <f>MIN(F161:F189)</f>
        <v>4.879504353335312</v>
      </c>
      <c r="G190" s="121"/>
      <c r="H190" s="121"/>
      <c r="I190" s="122"/>
      <c r="J190" s="122" t="s">
        <v>158</v>
      </c>
      <c r="K190" s="121">
        <f>AVERAGE(K188,K183,K178,K173,K168,K163)</f>
        <v>-0.24267935691629403</v>
      </c>
      <c r="L190" s="121">
        <f>AVERAGE(L188,L183,L178,L173,L168,L163)</f>
        <v>-0.0015308757444011344</v>
      </c>
      <c r="M190" s="122" t="s">
        <v>108</v>
      </c>
      <c r="N190" s="121" t="e">
        <f>Mittelwert(K186,K181,K176,K171,K166,K161)</f>
        <v>#NAME?</v>
      </c>
    </row>
    <row r="191" spans="5:14" s="120" customFormat="1" ht="12.75">
      <c r="E191" s="121" t="s">
        <v>107</v>
      </c>
      <c r="F191" s="121">
        <f>MAX(F161:F189)</f>
        <v>16.331507639415687</v>
      </c>
      <c r="G191" s="121"/>
      <c r="H191" s="121"/>
      <c r="I191" s="122"/>
      <c r="J191" s="122" t="s">
        <v>159</v>
      </c>
      <c r="K191" s="121">
        <f>AVERAGE(K189,K184,K179,K174,K169,K164)</f>
        <v>-0.2041177113272384</v>
      </c>
      <c r="L191" s="121">
        <f>AVERAGE(L189,L184,L179,L174,L169,L164)</f>
        <v>-0.28152260233861764</v>
      </c>
      <c r="M191" s="121"/>
      <c r="N191" s="121"/>
    </row>
    <row r="192" spans="5:14" s="120" customFormat="1" ht="12.75">
      <c r="E192" s="121"/>
      <c r="F192" s="121"/>
      <c r="G192" s="121"/>
      <c r="H192" s="121"/>
      <c r="I192" s="121"/>
      <c r="J192" s="122" t="s">
        <v>112</v>
      </c>
      <c r="K192" s="121">
        <f>ABS(K190/$G$33)</f>
        <v>0.15167459807268377</v>
      </c>
      <c r="L192" s="121">
        <f>ABS(L190/$H$33)</f>
        <v>0.004252432623336484</v>
      </c>
      <c r="M192" s="122" t="s">
        <v>111</v>
      </c>
      <c r="N192" s="121">
        <f>K192+L192+L193+K193</f>
        <v>0.4478546295026781</v>
      </c>
    </row>
    <row r="193" spans="5:14" s="120" customFormat="1" ht="12.75">
      <c r="E193" s="121"/>
      <c r="F193" s="121"/>
      <c r="G193" s="121"/>
      <c r="H193" s="121"/>
      <c r="I193" s="121"/>
      <c r="J193" s="121"/>
      <c r="K193" s="121">
        <f>ABS(K191/$G$34)</f>
        <v>0.11597597234502183</v>
      </c>
      <c r="L193" s="121">
        <f>ABS(L191/$H$34)</f>
        <v>0.175951626461636</v>
      </c>
      <c r="M193" s="121"/>
      <c r="N193" s="121"/>
    </row>
    <row r="194" s="101" customFormat="1" ht="12.75"/>
    <row r="195" s="120" customFormat="1" ht="12.75" hidden="1">
      <c r="A195" s="120" t="s">
        <v>120</v>
      </c>
    </row>
    <row r="196" spans="1:24" s="120" customFormat="1" ht="12.75" hidden="1">
      <c r="A196" s="120">
        <v>2449</v>
      </c>
      <c r="B196" s="120">
        <v>93.3</v>
      </c>
      <c r="C196" s="120">
        <v>115.4</v>
      </c>
      <c r="D196" s="120">
        <v>9.13047857990662</v>
      </c>
      <c r="E196" s="120">
        <v>9.155372561378307</v>
      </c>
      <c r="F196" s="120">
        <v>9.719659102967006</v>
      </c>
      <c r="G196" s="120" t="s">
        <v>59</v>
      </c>
      <c r="H196" s="120">
        <v>-0.4947621187319413</v>
      </c>
      <c r="I196" s="120">
        <v>25.305237881268052</v>
      </c>
      <c r="J196" s="120" t="s">
        <v>73</v>
      </c>
      <c r="K196" s="120">
        <v>0.3466426607833643</v>
      </c>
      <c r="M196" s="120" t="s">
        <v>68</v>
      </c>
      <c r="N196" s="120">
        <v>0.23208632454099876</v>
      </c>
      <c r="X196" s="120">
        <v>67.5</v>
      </c>
    </row>
    <row r="197" spans="1:24" s="120" customFormat="1" ht="12.75" hidden="1">
      <c r="A197" s="120">
        <v>2744</v>
      </c>
      <c r="B197" s="120">
        <v>109.55999755859375</v>
      </c>
      <c r="C197" s="120">
        <v>108.45999908447266</v>
      </c>
      <c r="D197" s="120">
        <v>9.065605163574219</v>
      </c>
      <c r="E197" s="120">
        <v>9.253663063049316</v>
      </c>
      <c r="F197" s="120">
        <v>17.224540218176664</v>
      </c>
      <c r="G197" s="120" t="s">
        <v>56</v>
      </c>
      <c r="H197" s="120">
        <v>3.1360788728551654</v>
      </c>
      <c r="I197" s="120">
        <v>45.196076431448915</v>
      </c>
      <c r="J197" s="120" t="s">
        <v>62</v>
      </c>
      <c r="K197" s="120">
        <v>0.4704792302599032</v>
      </c>
      <c r="L197" s="120">
        <v>0.3262737182683727</v>
      </c>
      <c r="M197" s="120">
        <v>0.11137954912224735</v>
      </c>
      <c r="N197" s="120">
        <v>0.0773341954694344</v>
      </c>
      <c r="O197" s="120">
        <v>0.0188954100161534</v>
      </c>
      <c r="P197" s="120">
        <v>0.00935976859372086</v>
      </c>
      <c r="Q197" s="120">
        <v>0.002299952075907793</v>
      </c>
      <c r="R197" s="120">
        <v>0.0011903710639282273</v>
      </c>
      <c r="S197" s="120">
        <v>0.0002478947384152265</v>
      </c>
      <c r="T197" s="120">
        <v>0.00013772973668240446</v>
      </c>
      <c r="U197" s="120">
        <v>5.030328406633727E-05</v>
      </c>
      <c r="V197" s="120">
        <v>4.41792844905708E-05</v>
      </c>
      <c r="W197" s="120">
        <v>1.5460431552617312E-05</v>
      </c>
      <c r="X197" s="120">
        <v>67.5</v>
      </c>
    </row>
    <row r="198" spans="1:24" s="120" customFormat="1" ht="12.75" hidden="1">
      <c r="A198" s="120">
        <v>2635</v>
      </c>
      <c r="B198" s="120">
        <v>105.12000274658203</v>
      </c>
      <c r="C198" s="120">
        <v>105.62000274658203</v>
      </c>
      <c r="D198" s="120">
        <v>9.076351165771484</v>
      </c>
      <c r="E198" s="120">
        <v>9.570501327514648</v>
      </c>
      <c r="F198" s="120">
        <v>15.138232773443779</v>
      </c>
      <c r="G198" s="120" t="s">
        <v>57</v>
      </c>
      <c r="H198" s="120">
        <v>2.047304093426277</v>
      </c>
      <c r="I198" s="120">
        <v>39.66730684000831</v>
      </c>
      <c r="J198" s="120" t="s">
        <v>60</v>
      </c>
      <c r="K198" s="120">
        <v>-0.09598177034535077</v>
      </c>
      <c r="L198" s="120">
        <v>-0.0017745961092919455</v>
      </c>
      <c r="M198" s="120">
        <v>0.023960353643005777</v>
      </c>
      <c r="N198" s="120">
        <v>-0.0007997643150590228</v>
      </c>
      <c r="O198" s="120">
        <v>-0.0036549902023557857</v>
      </c>
      <c r="P198" s="120">
        <v>-0.00020309529939268036</v>
      </c>
      <c r="Q198" s="120">
        <v>0.0005535627511492418</v>
      </c>
      <c r="R198" s="120">
        <v>-6.430448239503921E-05</v>
      </c>
      <c r="S198" s="120">
        <v>-3.141322308356919E-05</v>
      </c>
      <c r="T198" s="120">
        <v>-1.4465468116226098E-05</v>
      </c>
      <c r="U198" s="120">
        <v>1.5939571367933094E-05</v>
      </c>
      <c r="V198" s="120">
        <v>-5.074631391547183E-06</v>
      </c>
      <c r="W198" s="120">
        <v>-1.4479011868925184E-06</v>
      </c>
      <c r="X198" s="120">
        <v>67.5</v>
      </c>
    </row>
    <row r="199" spans="1:24" s="120" customFormat="1" ht="12.75" hidden="1">
      <c r="A199" s="120">
        <v>2646</v>
      </c>
      <c r="B199" s="120">
        <v>76.45999908447266</v>
      </c>
      <c r="C199" s="120">
        <v>91.55999755859375</v>
      </c>
      <c r="D199" s="120">
        <v>9.144598007202148</v>
      </c>
      <c r="E199" s="120">
        <v>9.408848762512207</v>
      </c>
      <c r="F199" s="120">
        <v>9.262709891309676</v>
      </c>
      <c r="G199" s="120" t="s">
        <v>58</v>
      </c>
      <c r="H199" s="120">
        <v>15.101274185598584</v>
      </c>
      <c r="I199" s="120">
        <v>24.06127327007124</v>
      </c>
      <c r="J199" s="120" t="s">
        <v>61</v>
      </c>
      <c r="K199" s="120">
        <v>0.4605846348580501</v>
      </c>
      <c r="L199" s="120">
        <v>-0.32626889223663097</v>
      </c>
      <c r="M199" s="120">
        <v>0.10877180432436159</v>
      </c>
      <c r="N199" s="120">
        <v>-0.07733005991168665</v>
      </c>
      <c r="O199" s="120">
        <v>0.018538542723181707</v>
      </c>
      <c r="P199" s="120">
        <v>-0.009357564877005554</v>
      </c>
      <c r="Q199" s="120">
        <v>0.0022323413341182054</v>
      </c>
      <c r="R199" s="120">
        <v>-0.0011886329136371438</v>
      </c>
      <c r="S199" s="120">
        <v>0.0002458963414722868</v>
      </c>
      <c r="T199" s="120">
        <v>-0.00013696799114677456</v>
      </c>
      <c r="U199" s="120">
        <v>4.771111455903318E-05</v>
      </c>
      <c r="V199" s="120">
        <v>-4.3886869270189616E-05</v>
      </c>
      <c r="W199" s="120">
        <v>1.5392482773943914E-05</v>
      </c>
      <c r="X199" s="120">
        <v>67.5</v>
      </c>
    </row>
    <row r="200" s="120" customFormat="1" ht="12.75" hidden="1">
      <c r="A200" s="120" t="s">
        <v>126</v>
      </c>
    </row>
    <row r="201" spans="1:24" s="120" customFormat="1" ht="12.75" hidden="1">
      <c r="A201" s="120">
        <v>2449</v>
      </c>
      <c r="B201" s="120">
        <v>90.76</v>
      </c>
      <c r="C201" s="120">
        <v>90.46</v>
      </c>
      <c r="D201" s="120">
        <v>9.325339367948398</v>
      </c>
      <c r="E201" s="120">
        <v>9.260736640839216</v>
      </c>
      <c r="F201" s="120">
        <v>8.961628120669905</v>
      </c>
      <c r="G201" s="120" t="s">
        <v>59</v>
      </c>
      <c r="H201" s="120">
        <v>-0.4182802936300902</v>
      </c>
      <c r="I201" s="120">
        <v>22.841719706369908</v>
      </c>
      <c r="J201" s="120" t="s">
        <v>73</v>
      </c>
      <c r="K201" s="120">
        <v>0.2105213116248387</v>
      </c>
      <c r="M201" s="120" t="s">
        <v>68</v>
      </c>
      <c r="N201" s="120">
        <v>0.11477399608881358</v>
      </c>
      <c r="X201" s="120">
        <v>67.5</v>
      </c>
    </row>
    <row r="202" spans="1:24" s="120" customFormat="1" ht="12.75" hidden="1">
      <c r="A202" s="120">
        <v>2744</v>
      </c>
      <c r="B202" s="120">
        <v>93.44000244140625</v>
      </c>
      <c r="C202" s="120">
        <v>94.83999633789062</v>
      </c>
      <c r="D202" s="120">
        <v>9.090827941894531</v>
      </c>
      <c r="E202" s="120">
        <v>9.173221588134766</v>
      </c>
      <c r="F202" s="120">
        <v>9.437484167731181</v>
      </c>
      <c r="G202" s="120" t="s">
        <v>56</v>
      </c>
      <c r="H202" s="120">
        <v>-1.2620974033685997</v>
      </c>
      <c r="I202" s="120">
        <v>24.677905038037647</v>
      </c>
      <c r="J202" s="120" t="s">
        <v>62</v>
      </c>
      <c r="K202" s="120">
        <v>0.43522605628652666</v>
      </c>
      <c r="L202" s="120">
        <v>0.09056483978513134</v>
      </c>
      <c r="M202" s="120">
        <v>0.10303379094432072</v>
      </c>
      <c r="N202" s="120">
        <v>0.044320474501982024</v>
      </c>
      <c r="O202" s="120">
        <v>0.017479586172244852</v>
      </c>
      <c r="P202" s="120">
        <v>0.0025980017267622493</v>
      </c>
      <c r="Q202" s="120">
        <v>0.002127631836311428</v>
      </c>
      <c r="R202" s="120">
        <v>0.000682191882302454</v>
      </c>
      <c r="S202" s="120">
        <v>0.00022932745255826285</v>
      </c>
      <c r="T202" s="120">
        <v>3.8232835180902195E-05</v>
      </c>
      <c r="U202" s="120">
        <v>4.65330209775504E-05</v>
      </c>
      <c r="V202" s="120">
        <v>2.5317210880790195E-05</v>
      </c>
      <c r="W202" s="120">
        <v>1.43016332181865E-05</v>
      </c>
      <c r="X202" s="120">
        <v>67.5</v>
      </c>
    </row>
    <row r="203" spans="1:24" s="120" customFormat="1" ht="12.75" hidden="1">
      <c r="A203" s="120">
        <v>2635</v>
      </c>
      <c r="B203" s="120">
        <v>86.54000091552734</v>
      </c>
      <c r="C203" s="120">
        <v>87.13999938964844</v>
      </c>
      <c r="D203" s="120">
        <v>9.472702980041504</v>
      </c>
      <c r="E203" s="120">
        <v>10.095273971557617</v>
      </c>
      <c r="F203" s="120">
        <v>9.093606047388619</v>
      </c>
      <c r="G203" s="120" t="s">
        <v>57</v>
      </c>
      <c r="H203" s="120">
        <v>3.7734838016707997</v>
      </c>
      <c r="I203" s="120">
        <v>22.813484717198143</v>
      </c>
      <c r="J203" s="120" t="s">
        <v>60</v>
      </c>
      <c r="K203" s="120">
        <v>-0.15964996949698754</v>
      </c>
      <c r="L203" s="120">
        <v>-0.0004924572460796875</v>
      </c>
      <c r="M203" s="120">
        <v>0.03888204318387771</v>
      </c>
      <c r="N203" s="120">
        <v>-0.00045844783619222057</v>
      </c>
      <c r="O203" s="120">
        <v>-0.006236044336264742</v>
      </c>
      <c r="P203" s="120">
        <v>-5.636049053508015E-05</v>
      </c>
      <c r="Q203" s="120">
        <v>0.0008543476940991441</v>
      </c>
      <c r="R203" s="120">
        <v>-3.686019009938527E-05</v>
      </c>
      <c r="S203" s="120">
        <v>-6.715579270073484E-05</v>
      </c>
      <c r="T203" s="120">
        <v>-4.013477560405981E-06</v>
      </c>
      <c r="U203" s="120">
        <v>2.2002904044091544E-05</v>
      </c>
      <c r="V203" s="120">
        <v>-2.9094496838975843E-06</v>
      </c>
      <c r="W203" s="120">
        <v>-3.7295318416271553E-06</v>
      </c>
      <c r="X203" s="120">
        <v>67.5</v>
      </c>
    </row>
    <row r="204" spans="1:24" s="120" customFormat="1" ht="12.75" hidden="1">
      <c r="A204" s="120">
        <v>2646</v>
      </c>
      <c r="B204" s="120">
        <v>69.5199966430664</v>
      </c>
      <c r="C204" s="120">
        <v>89.62000274658203</v>
      </c>
      <c r="D204" s="120">
        <v>9.302583694458008</v>
      </c>
      <c r="E204" s="120">
        <v>9.450434684753418</v>
      </c>
      <c r="F204" s="120">
        <v>4.414215508590558</v>
      </c>
      <c r="G204" s="120" t="s">
        <v>58</v>
      </c>
      <c r="H204" s="120">
        <v>9.248557825537453</v>
      </c>
      <c r="I204" s="120">
        <v>11.268554468603861</v>
      </c>
      <c r="J204" s="120" t="s">
        <v>61</v>
      </c>
      <c r="K204" s="120">
        <v>0.40488715379761536</v>
      </c>
      <c r="L204" s="120">
        <v>-0.09056350087738047</v>
      </c>
      <c r="M204" s="120">
        <v>0.09541566325402268</v>
      </c>
      <c r="N204" s="120">
        <v>-0.04431810336264775</v>
      </c>
      <c r="O204" s="120">
        <v>0.01632935037866093</v>
      </c>
      <c r="P204" s="120">
        <v>-0.0025973903186402836</v>
      </c>
      <c r="Q204" s="120">
        <v>0.001948565433459553</v>
      </c>
      <c r="R204" s="120">
        <v>-0.0006811953395797732</v>
      </c>
      <c r="S204" s="120">
        <v>0.00021927421189824904</v>
      </c>
      <c r="T204" s="120">
        <v>-3.80215949670993E-05</v>
      </c>
      <c r="U204" s="120">
        <v>4.1002368894048614E-05</v>
      </c>
      <c r="V204" s="120">
        <v>-2.5149478509887034E-05</v>
      </c>
      <c r="W204" s="120">
        <v>1.3806784743372538E-05</v>
      </c>
      <c r="X204" s="120">
        <v>67.5</v>
      </c>
    </row>
    <row r="205" s="120" customFormat="1" ht="12.75" hidden="1">
      <c r="A205" s="120" t="s">
        <v>132</v>
      </c>
    </row>
    <row r="206" spans="1:24" s="120" customFormat="1" ht="12.75" hidden="1">
      <c r="A206" s="120">
        <v>2449</v>
      </c>
      <c r="B206" s="120">
        <v>95.48</v>
      </c>
      <c r="C206" s="120">
        <v>90.58</v>
      </c>
      <c r="D206" s="120">
        <v>9.34677666598272</v>
      </c>
      <c r="E206" s="120">
        <v>9.335611599626631</v>
      </c>
      <c r="F206" s="120">
        <v>10.119034578557555</v>
      </c>
      <c r="G206" s="120" t="s">
        <v>59</v>
      </c>
      <c r="H206" s="120">
        <v>-2.2422858371941743</v>
      </c>
      <c r="I206" s="120">
        <v>25.737714162805823</v>
      </c>
      <c r="J206" s="120" t="s">
        <v>73</v>
      </c>
      <c r="K206" s="120">
        <v>0.29262946904227466</v>
      </c>
      <c r="M206" s="120" t="s">
        <v>68</v>
      </c>
      <c r="N206" s="120">
        <v>0.15262079477045606</v>
      </c>
      <c r="X206" s="120">
        <v>67.5</v>
      </c>
    </row>
    <row r="207" spans="1:24" s="120" customFormat="1" ht="12.75" hidden="1">
      <c r="A207" s="120">
        <v>2744</v>
      </c>
      <c r="B207" s="120">
        <v>78.13999938964844</v>
      </c>
      <c r="C207" s="120">
        <v>87.44000244140625</v>
      </c>
      <c r="D207" s="120">
        <v>9.335150718688965</v>
      </c>
      <c r="E207" s="120">
        <v>9.424246788024902</v>
      </c>
      <c r="F207" s="120">
        <v>6.62369076209498</v>
      </c>
      <c r="G207" s="120" t="s">
        <v>56</v>
      </c>
      <c r="H207" s="120">
        <v>6.216003239422243</v>
      </c>
      <c r="I207" s="120">
        <v>16.85600262907068</v>
      </c>
      <c r="J207" s="120" t="s">
        <v>62</v>
      </c>
      <c r="K207" s="120">
        <v>0.5238975030144088</v>
      </c>
      <c r="L207" s="120">
        <v>0.04303383697374794</v>
      </c>
      <c r="M207" s="120">
        <v>0.12402592638652436</v>
      </c>
      <c r="N207" s="120">
        <v>0.021807068515328043</v>
      </c>
      <c r="O207" s="120">
        <v>0.021040659097947206</v>
      </c>
      <c r="P207" s="120">
        <v>0.001234455089652358</v>
      </c>
      <c r="Q207" s="120">
        <v>0.0025611683178844956</v>
      </c>
      <c r="R207" s="120">
        <v>0.000335677050434436</v>
      </c>
      <c r="S207" s="120">
        <v>0.00027605101829710117</v>
      </c>
      <c r="T207" s="120">
        <v>1.8148624825923907E-05</v>
      </c>
      <c r="U207" s="120">
        <v>5.601676312086297E-05</v>
      </c>
      <c r="V207" s="120">
        <v>1.2451921245285538E-05</v>
      </c>
      <c r="W207" s="120">
        <v>1.7211819678270474E-05</v>
      </c>
      <c r="X207" s="120">
        <v>67.5</v>
      </c>
    </row>
    <row r="208" spans="1:24" s="120" customFormat="1" ht="12.75" hidden="1">
      <c r="A208" s="120">
        <v>2635</v>
      </c>
      <c r="B208" s="120">
        <v>74.95999908447266</v>
      </c>
      <c r="C208" s="120">
        <v>70.66000366210938</v>
      </c>
      <c r="D208" s="120">
        <v>9.567845344543457</v>
      </c>
      <c r="E208" s="120">
        <v>10.10033130645752</v>
      </c>
      <c r="F208" s="120">
        <v>5.475274532721332</v>
      </c>
      <c r="G208" s="120" t="s">
        <v>57</v>
      </c>
      <c r="H208" s="120">
        <v>6.132818553816776</v>
      </c>
      <c r="I208" s="120">
        <v>13.592817638289432</v>
      </c>
      <c r="J208" s="120" t="s">
        <v>60</v>
      </c>
      <c r="K208" s="120">
        <v>-0.32372899153659107</v>
      </c>
      <c r="L208" s="120">
        <v>0.00023446041115755887</v>
      </c>
      <c r="M208" s="120">
        <v>0.07552525507130026</v>
      </c>
      <c r="N208" s="120">
        <v>-0.00022559270630116392</v>
      </c>
      <c r="O208" s="120">
        <v>-0.01317919447834831</v>
      </c>
      <c r="P208" s="120">
        <v>2.687122926676725E-05</v>
      </c>
      <c r="Q208" s="120">
        <v>0.001505744442156037</v>
      </c>
      <c r="R208" s="120">
        <v>-1.8137616176834937E-05</v>
      </c>
      <c r="S208" s="120">
        <v>-0.0001870376138868415</v>
      </c>
      <c r="T208" s="120">
        <v>1.9145822956556324E-06</v>
      </c>
      <c r="U208" s="120">
        <v>2.9231168383621894E-05</v>
      </c>
      <c r="V208" s="120">
        <v>-1.4344523882674488E-06</v>
      </c>
      <c r="W208" s="120">
        <v>-1.2075534971608967E-05</v>
      </c>
      <c r="X208" s="120">
        <v>67.5</v>
      </c>
    </row>
    <row r="209" spans="1:24" s="120" customFormat="1" ht="12.75" hidden="1">
      <c r="A209" s="120">
        <v>2646</v>
      </c>
      <c r="B209" s="120">
        <v>80.36000061035156</v>
      </c>
      <c r="C209" s="120">
        <v>90.55999755859375</v>
      </c>
      <c r="D209" s="120">
        <v>9.319023132324219</v>
      </c>
      <c r="E209" s="120">
        <v>9.505659103393555</v>
      </c>
      <c r="F209" s="120">
        <v>3.268906414429576</v>
      </c>
      <c r="G209" s="120" t="s">
        <v>58</v>
      </c>
      <c r="H209" s="120">
        <v>-4.526095403813841</v>
      </c>
      <c r="I209" s="120">
        <v>8.333905206537718</v>
      </c>
      <c r="J209" s="120" t="s">
        <v>61</v>
      </c>
      <c r="K209" s="120">
        <v>-0.4119079189617921</v>
      </c>
      <c r="L209" s="120">
        <v>0.043033198265975015</v>
      </c>
      <c r="M209" s="120">
        <v>-0.09837868805005785</v>
      </c>
      <c r="N209" s="120">
        <v>-0.021805901613165996</v>
      </c>
      <c r="O209" s="120">
        <v>-0.016401773324183636</v>
      </c>
      <c r="P209" s="120">
        <v>0.0012341625927754834</v>
      </c>
      <c r="Q209" s="120">
        <v>-0.002071790729647061</v>
      </c>
      <c r="R209" s="120">
        <v>-0.0003351866779390027</v>
      </c>
      <c r="S209" s="120">
        <v>-0.00020302979016485062</v>
      </c>
      <c r="T209" s="120">
        <v>1.8047353204980046E-05</v>
      </c>
      <c r="U209" s="120">
        <v>-4.778510798844361E-05</v>
      </c>
      <c r="V209" s="120">
        <v>-1.2369021345465742E-05</v>
      </c>
      <c r="W209" s="120">
        <v>-1.2264917112917945E-05</v>
      </c>
      <c r="X209" s="120">
        <v>67.5</v>
      </c>
    </row>
    <row r="210" s="120" customFormat="1" ht="12.75" hidden="1">
      <c r="A210" s="120" t="s">
        <v>138</v>
      </c>
    </row>
    <row r="211" spans="1:24" s="120" customFormat="1" ht="12.75" hidden="1">
      <c r="A211" s="120">
        <v>2449</v>
      </c>
      <c r="B211" s="120">
        <v>89.82</v>
      </c>
      <c r="C211" s="120">
        <v>95.92</v>
      </c>
      <c r="D211" s="120">
        <v>9.157466412283505</v>
      </c>
      <c r="E211" s="120">
        <v>9.250288300446982</v>
      </c>
      <c r="F211" s="120">
        <v>12.442923027641548</v>
      </c>
      <c r="G211" s="120" t="s">
        <v>59</v>
      </c>
      <c r="H211" s="120">
        <v>9.975084849903745</v>
      </c>
      <c r="I211" s="120">
        <v>32.29508484990374</v>
      </c>
      <c r="J211" s="120" t="s">
        <v>73</v>
      </c>
      <c r="K211" s="120">
        <v>0.24686478515526078</v>
      </c>
      <c r="M211" s="120" t="s">
        <v>68</v>
      </c>
      <c r="N211" s="120">
        <v>0.16679247633117178</v>
      </c>
      <c r="X211" s="120">
        <v>67.5</v>
      </c>
    </row>
    <row r="212" spans="1:24" s="120" customFormat="1" ht="12.75" hidden="1">
      <c r="A212" s="120">
        <v>2744</v>
      </c>
      <c r="B212" s="120">
        <v>78</v>
      </c>
      <c r="C212" s="120">
        <v>97</v>
      </c>
      <c r="D212" s="120">
        <v>9.169620513916016</v>
      </c>
      <c r="E212" s="120">
        <v>9.217558860778809</v>
      </c>
      <c r="F212" s="120">
        <v>7.541463201290449</v>
      </c>
      <c r="G212" s="120" t="s">
        <v>56</v>
      </c>
      <c r="H212" s="120">
        <v>9.037885950456328</v>
      </c>
      <c r="I212" s="120">
        <v>19.53788595045633</v>
      </c>
      <c r="J212" s="120" t="s">
        <v>62</v>
      </c>
      <c r="K212" s="120">
        <v>0.40914831553689635</v>
      </c>
      <c r="L212" s="120">
        <v>0.2417136800653519</v>
      </c>
      <c r="M212" s="120">
        <v>0.09686027602033459</v>
      </c>
      <c r="N212" s="120">
        <v>0.10644334805224231</v>
      </c>
      <c r="O212" s="120">
        <v>0.016432026127188245</v>
      </c>
      <c r="P212" s="120">
        <v>0.006933883822098269</v>
      </c>
      <c r="Q212" s="120">
        <v>0.00200027109943922</v>
      </c>
      <c r="R212" s="120">
        <v>0.001638448568564713</v>
      </c>
      <c r="S212" s="120">
        <v>0.00021558556274599457</v>
      </c>
      <c r="T212" s="120">
        <v>0.00010201481716491301</v>
      </c>
      <c r="U212" s="120">
        <v>4.376508138947154E-05</v>
      </c>
      <c r="V212" s="120">
        <v>6.080089949532687E-05</v>
      </c>
      <c r="W212" s="120">
        <v>1.3437411783002802E-05</v>
      </c>
      <c r="X212" s="120">
        <v>67.5</v>
      </c>
    </row>
    <row r="213" spans="1:24" s="120" customFormat="1" ht="12.75" hidden="1">
      <c r="A213" s="120">
        <v>2635</v>
      </c>
      <c r="B213" s="120">
        <v>76.54000091552734</v>
      </c>
      <c r="C213" s="120">
        <v>86.63999938964844</v>
      </c>
      <c r="D213" s="120">
        <v>9.605291366577148</v>
      </c>
      <c r="E213" s="120">
        <v>10.001640319824219</v>
      </c>
      <c r="F213" s="120">
        <v>7.628081604443411</v>
      </c>
      <c r="G213" s="120" t="s">
        <v>57</v>
      </c>
      <c r="H213" s="120">
        <v>9.824764627505857</v>
      </c>
      <c r="I213" s="120">
        <v>18.8647655430332</v>
      </c>
      <c r="J213" s="120" t="s">
        <v>60</v>
      </c>
      <c r="K213" s="120">
        <v>0.004190162463886243</v>
      </c>
      <c r="L213" s="120">
        <v>0.0013164223338318895</v>
      </c>
      <c r="M213" s="120">
        <v>-0.002092361107904636</v>
      </c>
      <c r="N213" s="120">
        <v>-0.0011008028970467937</v>
      </c>
      <c r="O213" s="120">
        <v>-9.024088115559825E-06</v>
      </c>
      <c r="P213" s="120">
        <v>0.0001505404279935257</v>
      </c>
      <c r="Q213" s="120">
        <v>-9.565041632667E-05</v>
      </c>
      <c r="R213" s="120">
        <v>-8.848462272992464E-05</v>
      </c>
      <c r="S213" s="120">
        <v>-1.4650111912359636E-05</v>
      </c>
      <c r="T213" s="120">
        <v>1.0712993542753022E-05</v>
      </c>
      <c r="U213" s="120">
        <v>-5.566300213679402E-06</v>
      </c>
      <c r="V213" s="120">
        <v>-6.981774757096966E-06</v>
      </c>
      <c r="W213" s="120">
        <v>-1.35415047917759E-06</v>
      </c>
      <c r="X213" s="120">
        <v>67.5</v>
      </c>
    </row>
    <row r="214" spans="1:24" s="120" customFormat="1" ht="12.75" hidden="1">
      <c r="A214" s="120">
        <v>2646</v>
      </c>
      <c r="B214" s="120">
        <v>92.13999938964844</v>
      </c>
      <c r="C214" s="120">
        <v>109.54000091552734</v>
      </c>
      <c r="D214" s="120">
        <v>9.004231452941895</v>
      </c>
      <c r="E214" s="120">
        <v>9.230853080749512</v>
      </c>
      <c r="F214" s="120">
        <v>8.728139983389623</v>
      </c>
      <c r="G214" s="120" t="s">
        <v>58</v>
      </c>
      <c r="H214" s="120">
        <v>-1.5987092558128921</v>
      </c>
      <c r="I214" s="120">
        <v>23.041290133835545</v>
      </c>
      <c r="J214" s="120" t="s">
        <v>61</v>
      </c>
      <c r="K214" s="120">
        <v>-0.40912685886556743</v>
      </c>
      <c r="L214" s="120">
        <v>0.24171009528560095</v>
      </c>
      <c r="M214" s="120">
        <v>-0.09683767394836336</v>
      </c>
      <c r="N214" s="120">
        <v>-0.10643765582514796</v>
      </c>
      <c r="O214" s="120">
        <v>-0.01643202364927798</v>
      </c>
      <c r="P214" s="120">
        <v>0.006932249450062773</v>
      </c>
      <c r="Q214" s="120">
        <v>-0.0019979828500536036</v>
      </c>
      <c r="R214" s="120">
        <v>-0.0016360575122446337</v>
      </c>
      <c r="S214" s="120">
        <v>-0.0002150872127427907</v>
      </c>
      <c r="T214" s="120">
        <v>0.00010145075007383415</v>
      </c>
      <c r="U214" s="120">
        <v>-4.340966080215626E-05</v>
      </c>
      <c r="V214" s="120">
        <v>-6.0398710256776204E-05</v>
      </c>
      <c r="W214" s="120">
        <v>-1.3369005643866175E-05</v>
      </c>
      <c r="X214" s="120">
        <v>67.5</v>
      </c>
    </row>
    <row r="215" s="120" customFormat="1" ht="12.75" hidden="1">
      <c r="A215" s="120" t="s">
        <v>144</v>
      </c>
    </row>
    <row r="216" spans="1:24" s="120" customFormat="1" ht="12.75" hidden="1">
      <c r="A216" s="120">
        <v>2449</v>
      </c>
      <c r="B216" s="120">
        <v>96.18</v>
      </c>
      <c r="C216" s="120">
        <v>129.88</v>
      </c>
      <c r="D216" s="120">
        <v>8.961909257627397</v>
      </c>
      <c r="E216" s="120">
        <v>8.887590060450945</v>
      </c>
      <c r="F216" s="120">
        <v>13.017694619347127</v>
      </c>
      <c r="G216" s="120" t="s">
        <v>59</v>
      </c>
      <c r="H216" s="120">
        <v>5.853379681566203</v>
      </c>
      <c r="I216" s="120">
        <v>34.53337968156621</v>
      </c>
      <c r="J216" s="120" t="s">
        <v>73</v>
      </c>
      <c r="K216" s="120">
        <v>1.0862988943711218</v>
      </c>
      <c r="M216" s="120" t="s">
        <v>68</v>
      </c>
      <c r="N216" s="120">
        <v>0.599510014366843</v>
      </c>
      <c r="X216" s="120">
        <v>67.5</v>
      </c>
    </row>
    <row r="217" spans="1:24" s="120" customFormat="1" ht="12.75" hidden="1">
      <c r="A217" s="120">
        <v>2744</v>
      </c>
      <c r="B217" s="120">
        <v>79.45999908447266</v>
      </c>
      <c r="C217" s="120">
        <v>100.76000213623047</v>
      </c>
      <c r="D217" s="120">
        <v>9.301362991333008</v>
      </c>
      <c r="E217" s="120">
        <v>9.38058090209961</v>
      </c>
      <c r="F217" s="120">
        <v>14.20608389686448</v>
      </c>
      <c r="G217" s="120" t="s">
        <v>56</v>
      </c>
      <c r="H217" s="120">
        <v>24.325056152902576</v>
      </c>
      <c r="I217" s="120">
        <v>36.28505523737523</v>
      </c>
      <c r="J217" s="120" t="s">
        <v>62</v>
      </c>
      <c r="K217" s="120">
        <v>0.9952049111934247</v>
      </c>
      <c r="L217" s="120">
        <v>0.11345572134514582</v>
      </c>
      <c r="M217" s="120">
        <v>0.2356015974292441</v>
      </c>
      <c r="N217" s="120">
        <v>0.16077170129532262</v>
      </c>
      <c r="O217" s="120">
        <v>0.03996920378033101</v>
      </c>
      <c r="P217" s="120">
        <v>0.003254903683933797</v>
      </c>
      <c r="Q217" s="120">
        <v>0.0048653491029175865</v>
      </c>
      <c r="R217" s="120">
        <v>0.0024747428640899734</v>
      </c>
      <c r="S217" s="120">
        <v>0.0005244080428580682</v>
      </c>
      <c r="T217" s="120">
        <v>4.792637741008937E-05</v>
      </c>
      <c r="U217" s="120">
        <v>0.00010642730728457789</v>
      </c>
      <c r="V217" s="120">
        <v>9.183532141813106E-05</v>
      </c>
      <c r="W217" s="120">
        <v>3.2693495760175445E-05</v>
      </c>
      <c r="X217" s="120">
        <v>67.5</v>
      </c>
    </row>
    <row r="218" spans="1:24" s="120" customFormat="1" ht="12.75" hidden="1">
      <c r="A218" s="120">
        <v>2635</v>
      </c>
      <c r="B218" s="120">
        <v>77.13999938964844</v>
      </c>
      <c r="C218" s="120">
        <v>88.44000244140625</v>
      </c>
      <c r="D218" s="120">
        <v>9.365550994873047</v>
      </c>
      <c r="E218" s="120">
        <v>9.790360450744629</v>
      </c>
      <c r="F218" s="120">
        <v>8.459319458273367</v>
      </c>
      <c r="G218" s="120" t="s">
        <v>57</v>
      </c>
      <c r="H218" s="120">
        <v>11.816540448835333</v>
      </c>
      <c r="I218" s="120">
        <v>21.45653983848377</v>
      </c>
      <c r="J218" s="120" t="s">
        <v>60</v>
      </c>
      <c r="K218" s="120">
        <v>-0.23312098503912068</v>
      </c>
      <c r="L218" s="120">
        <v>-0.0006153117635726099</v>
      </c>
      <c r="M218" s="120">
        <v>0.052581858753046086</v>
      </c>
      <c r="N218" s="120">
        <v>-0.0016625185133530927</v>
      </c>
      <c r="O218" s="120">
        <v>-0.00978109013844277</v>
      </c>
      <c r="P218" s="120">
        <v>-7.047248276008654E-05</v>
      </c>
      <c r="Q218" s="120">
        <v>0.0009610061072511568</v>
      </c>
      <c r="R218" s="120">
        <v>-0.0001336529615966174</v>
      </c>
      <c r="S218" s="120">
        <v>-0.00016233816461728488</v>
      </c>
      <c r="T218" s="120">
        <v>-5.028378624934455E-06</v>
      </c>
      <c r="U218" s="120">
        <v>1.2666416406113602E-05</v>
      </c>
      <c r="V218" s="120">
        <v>-1.0549091359607642E-05</v>
      </c>
      <c r="W218" s="120">
        <v>-1.1146808686204016E-05</v>
      </c>
      <c r="X218" s="120">
        <v>67.5</v>
      </c>
    </row>
    <row r="219" spans="1:24" s="120" customFormat="1" ht="12.75" hidden="1">
      <c r="A219" s="120">
        <v>2646</v>
      </c>
      <c r="B219" s="120">
        <v>92.13999938964844</v>
      </c>
      <c r="C219" s="120">
        <v>107.13999938964844</v>
      </c>
      <c r="D219" s="120">
        <v>8.97131061553955</v>
      </c>
      <c r="E219" s="120">
        <v>9.164210319519043</v>
      </c>
      <c r="F219" s="120">
        <v>8.977553096932088</v>
      </c>
      <c r="G219" s="120" t="s">
        <v>58</v>
      </c>
      <c r="H219" s="120">
        <v>-0.8533194817656948</v>
      </c>
      <c r="I219" s="120">
        <v>23.786679907882746</v>
      </c>
      <c r="J219" s="120" t="s">
        <v>61</v>
      </c>
      <c r="K219" s="120">
        <v>-0.9675161092188089</v>
      </c>
      <c r="L219" s="120">
        <v>-0.11345405280280202</v>
      </c>
      <c r="M219" s="120">
        <v>-0.2296590099283856</v>
      </c>
      <c r="N219" s="120">
        <v>-0.1607631051254771</v>
      </c>
      <c r="O219" s="120">
        <v>-0.03875393562642747</v>
      </c>
      <c r="P219" s="120">
        <v>-0.003254140688547352</v>
      </c>
      <c r="Q219" s="120">
        <v>-0.004769495691903594</v>
      </c>
      <c r="R219" s="120">
        <v>-0.0024711311436709906</v>
      </c>
      <c r="S219" s="120">
        <v>-0.0004986482885992098</v>
      </c>
      <c r="T219" s="120">
        <v>-4.766186169316749E-05</v>
      </c>
      <c r="U219" s="120">
        <v>-0.00010567087409155326</v>
      </c>
      <c r="V219" s="120">
        <v>-9.122742422900086E-05</v>
      </c>
      <c r="W219" s="120">
        <v>-3.0734562322144375E-05</v>
      </c>
      <c r="X219" s="120">
        <v>67.5</v>
      </c>
    </row>
    <row r="220" s="120" customFormat="1" ht="12.75" hidden="1">
      <c r="A220" s="120" t="s">
        <v>150</v>
      </c>
    </row>
    <row r="221" spans="1:24" s="120" customFormat="1" ht="12.75" hidden="1">
      <c r="A221" s="120">
        <v>2449</v>
      </c>
      <c r="B221" s="120">
        <v>102.38</v>
      </c>
      <c r="C221" s="120">
        <v>117.48</v>
      </c>
      <c r="D221" s="120">
        <v>9.079296981881761</v>
      </c>
      <c r="E221" s="120">
        <v>9.215499993866588</v>
      </c>
      <c r="F221" s="120">
        <v>11.273283141810653</v>
      </c>
      <c r="G221" s="120" t="s">
        <v>59</v>
      </c>
      <c r="H221" s="120">
        <v>-5.353159155953847</v>
      </c>
      <c r="I221" s="120">
        <v>29.52684084404614</v>
      </c>
      <c r="J221" s="120" t="s">
        <v>73</v>
      </c>
      <c r="K221" s="120">
        <v>0.5110292770252576</v>
      </c>
      <c r="M221" s="120" t="s">
        <v>68</v>
      </c>
      <c r="N221" s="120">
        <v>0.3606908820903364</v>
      </c>
      <c r="X221" s="120">
        <v>67.5</v>
      </c>
    </row>
    <row r="222" spans="1:24" s="120" customFormat="1" ht="12.75" hidden="1">
      <c r="A222" s="120">
        <v>2744</v>
      </c>
      <c r="B222" s="120">
        <v>85.77999877929688</v>
      </c>
      <c r="C222" s="120">
        <v>95.4800033569336</v>
      </c>
      <c r="D222" s="120">
        <v>9.108686447143555</v>
      </c>
      <c r="E222" s="120">
        <v>9.163797378540039</v>
      </c>
      <c r="F222" s="120">
        <v>13.14960854355951</v>
      </c>
      <c r="G222" s="120" t="s">
        <v>56</v>
      </c>
      <c r="H222" s="120">
        <v>16.02619962949901</v>
      </c>
      <c r="I222" s="120">
        <v>34.306198408795886</v>
      </c>
      <c r="J222" s="120" t="s">
        <v>62</v>
      </c>
      <c r="K222" s="120">
        <v>0.5290465834995507</v>
      </c>
      <c r="L222" s="120">
        <v>0.45700255412994173</v>
      </c>
      <c r="M222" s="120">
        <v>0.12524496713422792</v>
      </c>
      <c r="N222" s="120">
        <v>0.07726450076752482</v>
      </c>
      <c r="O222" s="120">
        <v>0.021247408272406787</v>
      </c>
      <c r="P222" s="120">
        <v>0.013110055975026912</v>
      </c>
      <c r="Q222" s="120">
        <v>0.0025863717355186088</v>
      </c>
      <c r="R222" s="120">
        <v>0.0011893379306457295</v>
      </c>
      <c r="S222" s="120">
        <v>0.00027878020240888524</v>
      </c>
      <c r="T222" s="120">
        <v>0.00019292987896700063</v>
      </c>
      <c r="U222" s="120">
        <v>5.656974058588446E-05</v>
      </c>
      <c r="V222" s="120">
        <v>4.41364790417619E-05</v>
      </c>
      <c r="W222" s="120">
        <v>1.7383254243792644E-05</v>
      </c>
      <c r="X222" s="120">
        <v>67.5</v>
      </c>
    </row>
    <row r="223" spans="1:24" s="120" customFormat="1" ht="12.75" hidden="1">
      <c r="A223" s="120">
        <v>2635</v>
      </c>
      <c r="B223" s="120">
        <v>87.95999908447266</v>
      </c>
      <c r="C223" s="120">
        <v>100.36000061035156</v>
      </c>
      <c r="D223" s="120">
        <v>9.317938804626465</v>
      </c>
      <c r="E223" s="120">
        <v>9.85853099822998</v>
      </c>
      <c r="F223" s="120">
        <v>9.415254909603778</v>
      </c>
      <c r="G223" s="120" t="s">
        <v>57</v>
      </c>
      <c r="H223" s="120">
        <v>3.5541714584511013</v>
      </c>
      <c r="I223" s="120">
        <v>24.014170542923758</v>
      </c>
      <c r="J223" s="120" t="s">
        <v>60</v>
      </c>
      <c r="K223" s="120">
        <v>-0.34416000141055536</v>
      </c>
      <c r="L223" s="120">
        <v>-0.002485633374725855</v>
      </c>
      <c r="M223" s="120">
        <v>0.08038897229106347</v>
      </c>
      <c r="N223" s="120">
        <v>-0.0007989469114987043</v>
      </c>
      <c r="O223" s="120">
        <v>-0.013995199310779865</v>
      </c>
      <c r="P223" s="120">
        <v>-0.0002843905812904529</v>
      </c>
      <c r="Q223" s="120">
        <v>0.0016074154330236459</v>
      </c>
      <c r="R223" s="120">
        <v>-6.424407053080784E-05</v>
      </c>
      <c r="S223" s="120">
        <v>-0.00019735391745316668</v>
      </c>
      <c r="T223" s="120">
        <v>-2.0254529761252718E-05</v>
      </c>
      <c r="U223" s="120">
        <v>3.153258188734768E-05</v>
      </c>
      <c r="V223" s="120">
        <v>-5.073375666028794E-06</v>
      </c>
      <c r="W223" s="120">
        <v>-1.2708032615607046E-05</v>
      </c>
      <c r="X223" s="120">
        <v>67.5</v>
      </c>
    </row>
    <row r="224" spans="1:24" s="120" customFormat="1" ht="12.75" hidden="1">
      <c r="A224" s="120">
        <v>2646</v>
      </c>
      <c r="B224" s="120">
        <v>91.95999908447266</v>
      </c>
      <c r="C224" s="120">
        <v>90.95999908447266</v>
      </c>
      <c r="D224" s="120">
        <v>8.971653938293457</v>
      </c>
      <c r="E224" s="120">
        <v>9.29971694946289</v>
      </c>
      <c r="F224" s="120">
        <v>11.324909654609867</v>
      </c>
      <c r="G224" s="120" t="s">
        <v>58</v>
      </c>
      <c r="H224" s="120">
        <v>5.5447972813718565</v>
      </c>
      <c r="I224" s="120">
        <v>30.00479636584451</v>
      </c>
      <c r="J224" s="120" t="s">
        <v>61</v>
      </c>
      <c r="K224" s="120">
        <v>-0.4018011709062501</v>
      </c>
      <c r="L224" s="120">
        <v>-0.4569957944095512</v>
      </c>
      <c r="M224" s="120">
        <v>-0.0960412147280555</v>
      </c>
      <c r="N224" s="120">
        <v>-0.07726036993625807</v>
      </c>
      <c r="O224" s="120">
        <v>-0.015987080863806475</v>
      </c>
      <c r="P224" s="120">
        <v>-0.013106971033217863</v>
      </c>
      <c r="Q224" s="120">
        <v>-0.002026211829983959</v>
      </c>
      <c r="R224" s="120">
        <v>-0.0011876015378376279</v>
      </c>
      <c r="S224" s="120">
        <v>-0.0001969005650602042</v>
      </c>
      <c r="T224" s="120">
        <v>-0.00019186373347345256</v>
      </c>
      <c r="U224" s="120">
        <v>-4.696628396490377E-05</v>
      </c>
      <c r="V224" s="120">
        <v>-4.3843923656023696E-05</v>
      </c>
      <c r="W224" s="120">
        <v>-1.1861004811777227E-05</v>
      </c>
      <c r="X224" s="120">
        <v>67.5</v>
      </c>
    </row>
    <row r="225" spans="1:14" s="120" customFormat="1" ht="12.75">
      <c r="A225" s="120" t="s">
        <v>156</v>
      </c>
      <c r="E225" s="121" t="s">
        <v>106</v>
      </c>
      <c r="F225" s="121">
        <f>MIN(F196:F224)</f>
        <v>3.268906414429576</v>
      </c>
      <c r="G225" s="121"/>
      <c r="H225" s="121"/>
      <c r="I225" s="122"/>
      <c r="J225" s="122" t="s">
        <v>158</v>
      </c>
      <c r="K225" s="121">
        <f>AVERAGE(K223,K218,K213,K208,K203,K198)</f>
        <v>-0.1920752592274532</v>
      </c>
      <c r="L225" s="121">
        <f>AVERAGE(L223,L218,L213,L208,L203,L198)</f>
        <v>-0.0006361859581134416</v>
      </c>
      <c r="M225" s="122" t="s">
        <v>108</v>
      </c>
      <c r="N225" s="121" t="e">
        <f>Mittelwert(K221,K216,K211,K206,K201,K196)</f>
        <v>#NAME?</v>
      </c>
    </row>
    <row r="226" spans="5:14" s="120" customFormat="1" ht="12.75">
      <c r="E226" s="121" t="s">
        <v>107</v>
      </c>
      <c r="F226" s="121">
        <f>MAX(F196:F224)</f>
        <v>17.224540218176664</v>
      </c>
      <c r="G226" s="121"/>
      <c r="H226" s="121"/>
      <c r="I226" s="122"/>
      <c r="J226" s="122" t="s">
        <v>159</v>
      </c>
      <c r="K226" s="121">
        <f>AVERAGE(K224,K219,K214,K209,K204,K199)</f>
        <v>-0.22081337821612554</v>
      </c>
      <c r="L226" s="121">
        <f>AVERAGE(L224,L219,L214,L209,L204,L199)</f>
        <v>-0.11708982446246478</v>
      </c>
      <c r="M226" s="121"/>
      <c r="N226" s="121"/>
    </row>
    <row r="227" spans="5:14" s="120" customFormat="1" ht="12.75">
      <c r="E227" s="121"/>
      <c r="F227" s="121"/>
      <c r="G227" s="121"/>
      <c r="H227" s="121"/>
      <c r="I227" s="121"/>
      <c r="J227" s="122" t="s">
        <v>112</v>
      </c>
      <c r="K227" s="121">
        <f>ABS(K225/$G$33)</f>
        <v>0.12004703701715824</v>
      </c>
      <c r="L227" s="121">
        <f>ABS(L225/$H$33)</f>
        <v>0.0017671832169817822</v>
      </c>
      <c r="M227" s="122" t="s">
        <v>111</v>
      </c>
      <c r="N227" s="121">
        <f>K227+L227+L228+K228</f>
        <v>0.3204575072368882</v>
      </c>
    </row>
    <row r="228" spans="5:14" s="120" customFormat="1" ht="12.75">
      <c r="E228" s="121"/>
      <c r="F228" s="121"/>
      <c r="G228" s="121"/>
      <c r="H228" s="121"/>
      <c r="I228" s="121"/>
      <c r="J228" s="121"/>
      <c r="K228" s="121">
        <f>ABS(K226/$G$34)</f>
        <v>0.1254621467137077</v>
      </c>
      <c r="L228" s="121">
        <f>ABS(L226/$H$34)</f>
        <v>0.07318114028904049</v>
      </c>
      <c r="M228" s="121"/>
      <c r="N228" s="121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2449</v>
      </c>
      <c r="B231" s="116">
        <v>93.3</v>
      </c>
      <c r="C231" s="116">
        <v>115.4</v>
      </c>
      <c r="D231" s="116">
        <v>9.13047857990662</v>
      </c>
      <c r="E231" s="116">
        <v>9.155372561378307</v>
      </c>
      <c r="F231" s="116">
        <v>12.561394024535366</v>
      </c>
      <c r="G231" s="116" t="s">
        <v>59</v>
      </c>
      <c r="H231" s="116">
        <v>6.903725567306616</v>
      </c>
      <c r="I231" s="116">
        <v>32.70372556730661</v>
      </c>
      <c r="J231" s="116" t="s">
        <v>73</v>
      </c>
      <c r="K231" s="116">
        <v>0.5371851416631275</v>
      </c>
      <c r="M231" s="116" t="s">
        <v>68</v>
      </c>
      <c r="N231" s="116">
        <v>0.39649983913135983</v>
      </c>
      <c r="X231" s="116">
        <v>67.5</v>
      </c>
    </row>
    <row r="232" spans="1:24" s="116" customFormat="1" ht="12.75">
      <c r="A232" s="116">
        <v>2744</v>
      </c>
      <c r="B232" s="116">
        <v>109.55999755859375</v>
      </c>
      <c r="C232" s="116">
        <v>108.45999908447266</v>
      </c>
      <c r="D232" s="116">
        <v>9.065605163574219</v>
      </c>
      <c r="E232" s="116">
        <v>9.253663063049316</v>
      </c>
      <c r="F232" s="116">
        <v>17.224540218176664</v>
      </c>
      <c r="G232" s="116" t="s">
        <v>56</v>
      </c>
      <c r="H232" s="116">
        <v>3.1360788728551654</v>
      </c>
      <c r="I232" s="116">
        <v>45.196076431448915</v>
      </c>
      <c r="J232" s="116" t="s">
        <v>62</v>
      </c>
      <c r="K232" s="116">
        <v>0.5053290337794747</v>
      </c>
      <c r="L232" s="116">
        <v>0.5106875044507623</v>
      </c>
      <c r="M232" s="116">
        <v>0.11963023283480805</v>
      </c>
      <c r="N232" s="116">
        <v>0.07797705520509189</v>
      </c>
      <c r="O232" s="116">
        <v>0.02029486383451847</v>
      </c>
      <c r="P232" s="116">
        <v>0.014649936402158524</v>
      </c>
      <c r="Q232" s="116">
        <v>0.0024704394963385033</v>
      </c>
      <c r="R232" s="116">
        <v>0.0012002532994839163</v>
      </c>
      <c r="S232" s="116">
        <v>0.00026623742335559625</v>
      </c>
      <c r="T232" s="116">
        <v>0.0002155456778281766</v>
      </c>
      <c r="U232" s="116">
        <v>5.4029476271962E-05</v>
      </c>
      <c r="V232" s="116">
        <v>4.453274067742126E-05</v>
      </c>
      <c r="W232" s="116">
        <v>1.6592867148902163E-05</v>
      </c>
      <c r="X232" s="116">
        <v>67.5</v>
      </c>
    </row>
    <row r="233" spans="1:24" s="116" customFormat="1" ht="12.75">
      <c r="A233" s="116">
        <v>2646</v>
      </c>
      <c r="B233" s="116">
        <v>76.45999908447266</v>
      </c>
      <c r="C233" s="116">
        <v>91.55999755859375</v>
      </c>
      <c r="D233" s="116">
        <v>9.144598007202148</v>
      </c>
      <c r="E233" s="116">
        <v>9.408848762512207</v>
      </c>
      <c r="F233" s="116">
        <v>9.659179380500529</v>
      </c>
      <c r="G233" s="116" t="s">
        <v>57</v>
      </c>
      <c r="H233" s="116">
        <v>16.131162936796194</v>
      </c>
      <c r="I233" s="116">
        <v>25.09116202126885</v>
      </c>
      <c r="J233" s="116" t="s">
        <v>60</v>
      </c>
      <c r="K233" s="116">
        <v>-0.35630343118000435</v>
      </c>
      <c r="L233" s="116">
        <v>0.0027795128545395702</v>
      </c>
      <c r="M233" s="116">
        <v>0.08338070477366387</v>
      </c>
      <c r="N233" s="116">
        <v>-0.0008066638998949774</v>
      </c>
      <c r="O233" s="116">
        <v>-0.014464283251713981</v>
      </c>
      <c r="P233" s="116">
        <v>0.0003180239222233301</v>
      </c>
      <c r="Q233" s="116">
        <v>0.0016747416121295116</v>
      </c>
      <c r="R233" s="116">
        <v>-6.48364262460593E-05</v>
      </c>
      <c r="S233" s="116">
        <v>-0.00020191848813402893</v>
      </c>
      <c r="T233" s="116">
        <v>2.2645725720295535E-05</v>
      </c>
      <c r="U233" s="116">
        <v>3.3342805848929544E-05</v>
      </c>
      <c r="V233" s="116">
        <v>-5.1185857962958035E-06</v>
      </c>
      <c r="W233" s="116">
        <v>-1.293641988399365E-05</v>
      </c>
      <c r="X233" s="116">
        <v>67.5</v>
      </c>
    </row>
    <row r="234" spans="1:24" s="116" customFormat="1" ht="12.75">
      <c r="A234" s="116">
        <v>2635</v>
      </c>
      <c r="B234" s="116">
        <v>105.12000274658203</v>
      </c>
      <c r="C234" s="116">
        <v>105.62000274658203</v>
      </c>
      <c r="D234" s="116">
        <v>9.076351165771484</v>
      </c>
      <c r="E234" s="116">
        <v>9.570501327514648</v>
      </c>
      <c r="F234" s="116">
        <v>11.98452327705029</v>
      </c>
      <c r="G234" s="116" t="s">
        <v>58</v>
      </c>
      <c r="H234" s="116">
        <v>-6.216484959754595</v>
      </c>
      <c r="I234" s="116">
        <v>31.403517786827432</v>
      </c>
      <c r="J234" s="116" t="s">
        <v>61</v>
      </c>
      <c r="K234" s="116">
        <v>-0.3583368489422395</v>
      </c>
      <c r="L234" s="116">
        <v>0.5106799403838366</v>
      </c>
      <c r="M234" s="116">
        <v>-0.08578490939295497</v>
      </c>
      <c r="N234" s="116">
        <v>-0.07797288266962146</v>
      </c>
      <c r="O234" s="116">
        <v>-0.014236081205016786</v>
      </c>
      <c r="P234" s="116">
        <v>0.014646484130062858</v>
      </c>
      <c r="Q234" s="116">
        <v>-0.0018161255016300726</v>
      </c>
      <c r="R234" s="116">
        <v>-0.001198500822174798</v>
      </c>
      <c r="S234" s="116">
        <v>-0.0001735260491819456</v>
      </c>
      <c r="T234" s="116">
        <v>0.0002143527707705437</v>
      </c>
      <c r="U234" s="116">
        <v>-4.2514016563282924E-05</v>
      </c>
      <c r="V234" s="116">
        <v>-4.423759794211716E-05</v>
      </c>
      <c r="W234" s="116">
        <v>-1.0390971119492652E-05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2449</v>
      </c>
      <c r="B236" s="116">
        <v>90.76</v>
      </c>
      <c r="C236" s="116">
        <v>90.46</v>
      </c>
      <c r="D236" s="116">
        <v>9.325339367948398</v>
      </c>
      <c r="E236" s="116">
        <v>9.260736640839216</v>
      </c>
      <c r="F236" s="116">
        <v>8.74988481299581</v>
      </c>
      <c r="G236" s="116" t="s">
        <v>59</v>
      </c>
      <c r="H236" s="116">
        <v>-0.9579792432479479</v>
      </c>
      <c r="I236" s="116">
        <v>22.302020756752054</v>
      </c>
      <c r="J236" s="116" t="s">
        <v>73</v>
      </c>
      <c r="K236" s="116">
        <v>0.34888426516616383</v>
      </c>
      <c r="M236" s="116" t="s">
        <v>68</v>
      </c>
      <c r="N236" s="116">
        <v>0.20397236156807555</v>
      </c>
      <c r="X236" s="116">
        <v>67.5</v>
      </c>
    </row>
    <row r="237" spans="1:24" s="116" customFormat="1" ht="12.75">
      <c r="A237" s="116">
        <v>2744</v>
      </c>
      <c r="B237" s="116">
        <v>93.44000244140625</v>
      </c>
      <c r="C237" s="116">
        <v>94.83999633789062</v>
      </c>
      <c r="D237" s="116">
        <v>9.090827941894531</v>
      </c>
      <c r="E237" s="116">
        <v>9.173221588134766</v>
      </c>
      <c r="F237" s="116">
        <v>9.437484167731181</v>
      </c>
      <c r="G237" s="116" t="s">
        <v>56</v>
      </c>
      <c r="H237" s="116">
        <v>-1.2620974033685997</v>
      </c>
      <c r="I237" s="116">
        <v>24.677905038037647</v>
      </c>
      <c r="J237" s="116" t="s">
        <v>62</v>
      </c>
      <c r="K237" s="116">
        <v>0.5303844752684179</v>
      </c>
      <c r="L237" s="116">
        <v>0.22173703866599426</v>
      </c>
      <c r="M237" s="116">
        <v>0.1255613927060161</v>
      </c>
      <c r="N237" s="116">
        <v>0.04628249646284944</v>
      </c>
      <c r="O237" s="116">
        <v>0.021301257505094436</v>
      </c>
      <c r="P237" s="116">
        <v>0.006360935945819921</v>
      </c>
      <c r="Q237" s="116">
        <v>0.0025928351293191443</v>
      </c>
      <c r="R237" s="116">
        <v>0.0007123815180578922</v>
      </c>
      <c r="S237" s="116">
        <v>0.00027945369860973943</v>
      </c>
      <c r="T237" s="116">
        <v>9.358002752767325E-05</v>
      </c>
      <c r="U237" s="116">
        <v>5.6696082429289455E-05</v>
      </c>
      <c r="V237" s="116">
        <v>2.6429728531772375E-05</v>
      </c>
      <c r="W237" s="116">
        <v>1.7422064558996377E-05</v>
      </c>
      <c r="X237" s="116">
        <v>67.5</v>
      </c>
    </row>
    <row r="238" spans="1:24" s="116" customFormat="1" ht="12.75">
      <c r="A238" s="116">
        <v>2646</v>
      </c>
      <c r="B238" s="116">
        <v>69.5199966430664</v>
      </c>
      <c r="C238" s="116">
        <v>89.62000274658203</v>
      </c>
      <c r="D238" s="116">
        <v>9.302583694458008</v>
      </c>
      <c r="E238" s="116">
        <v>9.450434684753418</v>
      </c>
      <c r="F238" s="116">
        <v>5.707247345499883</v>
      </c>
      <c r="G238" s="116" t="s">
        <v>57</v>
      </c>
      <c r="H238" s="116">
        <v>12.549393422597824</v>
      </c>
      <c r="I238" s="116">
        <v>14.569390065664228</v>
      </c>
      <c r="J238" s="116" t="s">
        <v>60</v>
      </c>
      <c r="K238" s="116">
        <v>-0.5191025395228884</v>
      </c>
      <c r="L238" s="116">
        <v>0.0012068212797449523</v>
      </c>
      <c r="M238" s="116">
        <v>0.1231754823475682</v>
      </c>
      <c r="N238" s="116">
        <v>-0.00047893946555568054</v>
      </c>
      <c r="O238" s="116">
        <v>-0.02079976305692147</v>
      </c>
      <c r="P238" s="116">
        <v>0.00013812836513258677</v>
      </c>
      <c r="Q238" s="116">
        <v>0.002555899110681437</v>
      </c>
      <c r="R238" s="116">
        <v>-3.8502801427830124E-05</v>
      </c>
      <c r="S238" s="116">
        <v>-0.0002681784180154938</v>
      </c>
      <c r="T238" s="116">
        <v>9.839623239272255E-06</v>
      </c>
      <c r="U238" s="116">
        <v>5.646880696714665E-05</v>
      </c>
      <c r="V238" s="116">
        <v>-3.042132409439393E-06</v>
      </c>
      <c r="W238" s="116">
        <v>-1.6545722991711602E-05</v>
      </c>
      <c r="X238" s="116">
        <v>67.5</v>
      </c>
    </row>
    <row r="239" spans="1:24" s="116" customFormat="1" ht="12.75">
      <c r="A239" s="116">
        <v>2635</v>
      </c>
      <c r="B239" s="116">
        <v>86.54000091552734</v>
      </c>
      <c r="C239" s="116">
        <v>87.13999938964844</v>
      </c>
      <c r="D239" s="116">
        <v>9.472702980041504</v>
      </c>
      <c r="E239" s="116">
        <v>10.095273971557617</v>
      </c>
      <c r="F239" s="116">
        <v>8.193139945043564</v>
      </c>
      <c r="G239" s="116" t="s">
        <v>58</v>
      </c>
      <c r="H239" s="116">
        <v>1.5144493155547991</v>
      </c>
      <c r="I239" s="116">
        <v>20.55445023108215</v>
      </c>
      <c r="J239" s="116" t="s">
        <v>61</v>
      </c>
      <c r="K239" s="116">
        <v>0.10881289016767753</v>
      </c>
      <c r="L239" s="116">
        <v>0.2217337545317884</v>
      </c>
      <c r="M239" s="116">
        <v>0.024361114233924234</v>
      </c>
      <c r="N239" s="116">
        <v>-0.04628001832132313</v>
      </c>
      <c r="O239" s="116">
        <v>0.0045949350457070446</v>
      </c>
      <c r="P239" s="116">
        <v>0.006359436033294916</v>
      </c>
      <c r="Q239" s="116">
        <v>0.0004360891466767588</v>
      </c>
      <c r="R239" s="116">
        <v>-0.0007113402572276337</v>
      </c>
      <c r="S239" s="116">
        <v>7.8579296111445E-05</v>
      </c>
      <c r="T239" s="116">
        <v>9.306128822764737E-05</v>
      </c>
      <c r="U239" s="116">
        <v>5.07144974695738E-06</v>
      </c>
      <c r="V239" s="116">
        <v>-2.625406598351237E-05</v>
      </c>
      <c r="W239" s="116">
        <v>5.455949429694491E-06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2449</v>
      </c>
      <c r="B241" s="116">
        <v>95.48</v>
      </c>
      <c r="C241" s="116">
        <v>90.58</v>
      </c>
      <c r="D241" s="116">
        <v>9.34677666598272</v>
      </c>
      <c r="E241" s="116">
        <v>9.335611599626631</v>
      </c>
      <c r="F241" s="116">
        <v>6.361892644050059</v>
      </c>
      <c r="G241" s="116" t="s">
        <v>59</v>
      </c>
      <c r="H241" s="116">
        <v>-11.798557676046784</v>
      </c>
      <c r="I241" s="116">
        <v>16.181442323953224</v>
      </c>
      <c r="J241" s="116" t="s">
        <v>73</v>
      </c>
      <c r="K241" s="116">
        <v>0.5640393099362854</v>
      </c>
      <c r="M241" s="116" t="s">
        <v>68</v>
      </c>
      <c r="N241" s="116">
        <v>0.3719996414205637</v>
      </c>
      <c r="X241" s="116">
        <v>67.5</v>
      </c>
    </row>
    <row r="242" spans="1:24" s="116" customFormat="1" ht="12.75">
      <c r="A242" s="116">
        <v>2744</v>
      </c>
      <c r="B242" s="116">
        <v>78.13999938964844</v>
      </c>
      <c r="C242" s="116">
        <v>87.44000244140625</v>
      </c>
      <c r="D242" s="116">
        <v>9.335150718688965</v>
      </c>
      <c r="E242" s="116">
        <v>9.424246788024902</v>
      </c>
      <c r="F242" s="116">
        <v>6.62369076209498</v>
      </c>
      <c r="G242" s="116" t="s">
        <v>56</v>
      </c>
      <c r="H242" s="116">
        <v>6.216003239422243</v>
      </c>
      <c r="I242" s="116">
        <v>16.85600262907068</v>
      </c>
      <c r="J242" s="116" t="s">
        <v>62</v>
      </c>
      <c r="K242" s="116">
        <v>0.5963081291033547</v>
      </c>
      <c r="L242" s="116">
        <v>0.4327572284282828</v>
      </c>
      <c r="M242" s="116">
        <v>0.1411677715592636</v>
      </c>
      <c r="N242" s="116">
        <v>0.022635244750290866</v>
      </c>
      <c r="O242" s="116">
        <v>0.023948657791503417</v>
      </c>
      <c r="P242" s="116">
        <v>0.012414434165299174</v>
      </c>
      <c r="Q242" s="116">
        <v>0.002915100920443758</v>
      </c>
      <c r="R242" s="116">
        <v>0.0003484228157669834</v>
      </c>
      <c r="S242" s="116">
        <v>0.0003142014228140958</v>
      </c>
      <c r="T242" s="116">
        <v>0.00018269137506533737</v>
      </c>
      <c r="U242" s="116">
        <v>6.376140117352555E-05</v>
      </c>
      <c r="V242" s="116">
        <v>1.2927852295477026E-05</v>
      </c>
      <c r="W242" s="116">
        <v>1.9593033660449665E-05</v>
      </c>
      <c r="X242" s="116">
        <v>67.5</v>
      </c>
    </row>
    <row r="243" spans="1:24" s="116" customFormat="1" ht="12.75">
      <c r="A243" s="116">
        <v>2646</v>
      </c>
      <c r="B243" s="116">
        <v>80.36000061035156</v>
      </c>
      <c r="C243" s="116">
        <v>90.55999755859375</v>
      </c>
      <c r="D243" s="116">
        <v>9.319023132324219</v>
      </c>
      <c r="E243" s="116">
        <v>9.505659103393555</v>
      </c>
      <c r="F243" s="116">
        <v>6.467921852832409</v>
      </c>
      <c r="G243" s="116" t="s">
        <v>57</v>
      </c>
      <c r="H243" s="116">
        <v>3.6296264303189076</v>
      </c>
      <c r="I243" s="116">
        <v>16.489627040670474</v>
      </c>
      <c r="J243" s="116" t="s">
        <v>60</v>
      </c>
      <c r="K243" s="116">
        <v>-0.5931668083903361</v>
      </c>
      <c r="L243" s="116">
        <v>-0.002354498398907317</v>
      </c>
      <c r="M243" s="116">
        <v>0.1405795627212873</v>
      </c>
      <c r="N243" s="116">
        <v>-0.0002341840343256056</v>
      </c>
      <c r="O243" s="116">
        <v>-0.02379462856201737</v>
      </c>
      <c r="P243" s="116">
        <v>-0.0002693089562325294</v>
      </c>
      <c r="Q243" s="116">
        <v>0.0029089321729797364</v>
      </c>
      <c r="R243" s="116">
        <v>-1.884716934324316E-05</v>
      </c>
      <c r="S243" s="116">
        <v>-0.0003090693885073175</v>
      </c>
      <c r="T243" s="116">
        <v>-1.917335540628764E-05</v>
      </c>
      <c r="U243" s="116">
        <v>6.375496140036092E-05</v>
      </c>
      <c r="V243" s="116">
        <v>-1.4930381983619226E-06</v>
      </c>
      <c r="W243" s="116">
        <v>-1.9145328428328828E-05</v>
      </c>
      <c r="X243" s="116">
        <v>67.5</v>
      </c>
    </row>
    <row r="244" spans="1:24" s="116" customFormat="1" ht="12.75">
      <c r="A244" s="116">
        <v>2635</v>
      </c>
      <c r="B244" s="116">
        <v>74.95999908447266</v>
      </c>
      <c r="C244" s="116">
        <v>70.66000366210938</v>
      </c>
      <c r="D244" s="116">
        <v>9.567845344543457</v>
      </c>
      <c r="E244" s="116">
        <v>10.10033130645752</v>
      </c>
      <c r="F244" s="116">
        <v>6.124767061795569</v>
      </c>
      <c r="G244" s="116" t="s">
        <v>58</v>
      </c>
      <c r="H244" s="116">
        <v>7.745236972724726</v>
      </c>
      <c r="I244" s="116">
        <v>15.205236057197384</v>
      </c>
      <c r="J244" s="116" t="s">
        <v>61</v>
      </c>
      <c r="K244" s="116">
        <v>0.061127099217658666</v>
      </c>
      <c r="L244" s="116">
        <v>-0.4327508233316471</v>
      </c>
      <c r="M244" s="116">
        <v>0.012873471641328398</v>
      </c>
      <c r="N244" s="116">
        <v>-0.022634033284937027</v>
      </c>
      <c r="O244" s="116">
        <v>0.002711800437009433</v>
      </c>
      <c r="P244" s="116">
        <v>-0.012411512733371398</v>
      </c>
      <c r="Q244" s="116">
        <v>0.00018954416207162816</v>
      </c>
      <c r="R244" s="116">
        <v>-0.00034791269415579017</v>
      </c>
      <c r="S244" s="116">
        <v>5.6556583932509935E-05</v>
      </c>
      <c r="T244" s="116">
        <v>-0.00018168247291835266</v>
      </c>
      <c r="U244" s="116">
        <v>-9.061878667001525E-07</v>
      </c>
      <c r="V244" s="116">
        <v>-1.284134735578408E-05</v>
      </c>
      <c r="W244" s="116">
        <v>4.164536875924809E-06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2449</v>
      </c>
      <c r="B246" s="116">
        <v>89.82</v>
      </c>
      <c r="C246" s="116">
        <v>95.92</v>
      </c>
      <c r="D246" s="116">
        <v>9.157466412283505</v>
      </c>
      <c r="E246" s="116">
        <v>9.250288300446982</v>
      </c>
      <c r="F246" s="116">
        <v>8.339481035453574</v>
      </c>
      <c r="G246" s="116" t="s">
        <v>59</v>
      </c>
      <c r="H246" s="116">
        <v>-0.6752267384567716</v>
      </c>
      <c r="I246" s="116">
        <v>21.64477326154322</v>
      </c>
      <c r="J246" s="116" t="s">
        <v>73</v>
      </c>
      <c r="K246" s="116">
        <v>0.3062497200048991</v>
      </c>
      <c r="M246" s="116" t="s">
        <v>68</v>
      </c>
      <c r="N246" s="116">
        <v>0.2582407964493988</v>
      </c>
      <c r="X246" s="116">
        <v>67.5</v>
      </c>
    </row>
    <row r="247" spans="1:24" s="116" customFormat="1" ht="12.75">
      <c r="A247" s="116">
        <v>2744</v>
      </c>
      <c r="B247" s="116">
        <v>78</v>
      </c>
      <c r="C247" s="116">
        <v>97</v>
      </c>
      <c r="D247" s="116">
        <v>9.169620513916016</v>
      </c>
      <c r="E247" s="116">
        <v>9.217558860778809</v>
      </c>
      <c r="F247" s="116">
        <v>7.541463201290449</v>
      </c>
      <c r="G247" s="116" t="s">
        <v>56</v>
      </c>
      <c r="H247" s="116">
        <v>9.037885950456328</v>
      </c>
      <c r="I247" s="116">
        <v>19.53788595045633</v>
      </c>
      <c r="J247" s="116" t="s">
        <v>62</v>
      </c>
      <c r="K247" s="116">
        <v>0.29745410975510533</v>
      </c>
      <c r="L247" s="116">
        <v>0.4486639610041677</v>
      </c>
      <c r="M247" s="116">
        <v>0.07041823030050488</v>
      </c>
      <c r="N247" s="116">
        <v>0.10582764175207567</v>
      </c>
      <c r="O247" s="116">
        <v>0.01194634486003452</v>
      </c>
      <c r="P247" s="116">
        <v>0.012870801009646885</v>
      </c>
      <c r="Q247" s="116">
        <v>0.0014540801311631393</v>
      </c>
      <c r="R247" s="116">
        <v>0.001628974315333921</v>
      </c>
      <c r="S247" s="116">
        <v>0.0001567135017674546</v>
      </c>
      <c r="T247" s="116">
        <v>0.00018939866230795974</v>
      </c>
      <c r="U247" s="116">
        <v>3.1800855994506905E-05</v>
      </c>
      <c r="V247" s="116">
        <v>6.045636439827723E-05</v>
      </c>
      <c r="W247" s="116">
        <v>9.77511704125854E-06</v>
      </c>
      <c r="X247" s="116">
        <v>67.5</v>
      </c>
    </row>
    <row r="248" spans="1:24" s="116" customFormat="1" ht="12.75">
      <c r="A248" s="116">
        <v>2646</v>
      </c>
      <c r="B248" s="116">
        <v>92.13999938964844</v>
      </c>
      <c r="C248" s="116">
        <v>109.54000091552734</v>
      </c>
      <c r="D248" s="116">
        <v>9.004231452941895</v>
      </c>
      <c r="E248" s="116">
        <v>9.230853080749512</v>
      </c>
      <c r="F248" s="116">
        <v>10.373233555011206</v>
      </c>
      <c r="G248" s="116" t="s">
        <v>57</v>
      </c>
      <c r="H248" s="116">
        <v>2.7441494005763474</v>
      </c>
      <c r="I248" s="116">
        <v>27.38414879022479</v>
      </c>
      <c r="J248" s="116" t="s">
        <v>60</v>
      </c>
      <c r="K248" s="116">
        <v>-0.13047699250874645</v>
      </c>
      <c r="L248" s="116">
        <v>-0.0024401532517518</v>
      </c>
      <c r="M248" s="116">
        <v>0.03160612742437476</v>
      </c>
      <c r="N248" s="116">
        <v>-0.0010943691656068553</v>
      </c>
      <c r="O248" s="116">
        <v>-0.005123991877548845</v>
      </c>
      <c r="P248" s="116">
        <v>-0.00027925869022499343</v>
      </c>
      <c r="Q248" s="116">
        <v>0.000686552158134379</v>
      </c>
      <c r="R248" s="116">
        <v>-8.799115510579205E-05</v>
      </c>
      <c r="S248" s="116">
        <v>-5.750303641354709E-05</v>
      </c>
      <c r="T248" s="116">
        <v>-1.9891196561434497E-05</v>
      </c>
      <c r="U248" s="116">
        <v>1.7190381761443333E-05</v>
      </c>
      <c r="V248" s="116">
        <v>-6.9443296801116E-06</v>
      </c>
      <c r="W248" s="116">
        <v>-3.2815030301828554E-06</v>
      </c>
      <c r="X248" s="116">
        <v>67.5</v>
      </c>
    </row>
    <row r="249" spans="1:24" s="116" customFormat="1" ht="12.75">
      <c r="A249" s="116">
        <v>2635</v>
      </c>
      <c r="B249" s="116">
        <v>76.54000091552734</v>
      </c>
      <c r="C249" s="116">
        <v>86.63999938964844</v>
      </c>
      <c r="D249" s="116">
        <v>9.605291366577148</v>
      </c>
      <c r="E249" s="116">
        <v>10.001640319824219</v>
      </c>
      <c r="F249" s="116">
        <v>10.114795312824624</v>
      </c>
      <c r="G249" s="116" t="s">
        <v>58</v>
      </c>
      <c r="H249" s="116">
        <v>15.974577059236012</v>
      </c>
      <c r="I249" s="116">
        <v>25.01457797476336</v>
      </c>
      <c r="J249" s="116" t="s">
        <v>61</v>
      </c>
      <c r="K249" s="116">
        <v>0.2673101229584745</v>
      </c>
      <c r="L249" s="116">
        <v>-0.4486573253119326</v>
      </c>
      <c r="M249" s="116">
        <v>0.06292678180146455</v>
      </c>
      <c r="N249" s="116">
        <v>-0.10582198313646857</v>
      </c>
      <c r="O249" s="116">
        <v>0.010791657090256652</v>
      </c>
      <c r="P249" s="116">
        <v>-0.012867771105123882</v>
      </c>
      <c r="Q249" s="116">
        <v>0.0012817937283371452</v>
      </c>
      <c r="R249" s="116">
        <v>-0.001626596101262008</v>
      </c>
      <c r="S249" s="116">
        <v>0.00014578244901029846</v>
      </c>
      <c r="T249" s="116">
        <v>-0.0001883512505490711</v>
      </c>
      <c r="U249" s="116">
        <v>2.6754162608446604E-05</v>
      </c>
      <c r="V249" s="116">
        <v>-6.0056209350501E-05</v>
      </c>
      <c r="W249" s="116">
        <v>9.207858113220677E-06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2449</v>
      </c>
      <c r="B251" s="116">
        <v>96.18</v>
      </c>
      <c r="C251" s="116">
        <v>129.88</v>
      </c>
      <c r="D251" s="116">
        <v>8.961909257627397</v>
      </c>
      <c r="E251" s="116">
        <v>8.887590060450945</v>
      </c>
      <c r="F251" s="116">
        <v>9.767067630665426</v>
      </c>
      <c r="G251" s="116" t="s">
        <v>59</v>
      </c>
      <c r="H251" s="116">
        <v>-2.7698934313593213</v>
      </c>
      <c r="I251" s="116">
        <v>25.910106568640682</v>
      </c>
      <c r="J251" s="116" t="s">
        <v>73</v>
      </c>
      <c r="K251" s="116">
        <v>0.7836824507308027</v>
      </c>
      <c r="M251" s="116" t="s">
        <v>68</v>
      </c>
      <c r="N251" s="116">
        <v>0.659316652734133</v>
      </c>
      <c r="X251" s="116">
        <v>67.5</v>
      </c>
    </row>
    <row r="252" spans="1:24" s="116" customFormat="1" ht="12.75">
      <c r="A252" s="116">
        <v>2744</v>
      </c>
      <c r="B252" s="116">
        <v>79.45999908447266</v>
      </c>
      <c r="C252" s="116">
        <v>100.76000213623047</v>
      </c>
      <c r="D252" s="116">
        <v>9.301362991333008</v>
      </c>
      <c r="E252" s="116">
        <v>9.38058090209961</v>
      </c>
      <c r="F252" s="116">
        <v>14.20608389686448</v>
      </c>
      <c r="G252" s="116" t="s">
        <v>56</v>
      </c>
      <c r="H252" s="116">
        <v>24.325056152902576</v>
      </c>
      <c r="I252" s="116">
        <v>36.28505523737523</v>
      </c>
      <c r="J252" s="116" t="s">
        <v>62</v>
      </c>
      <c r="K252" s="116">
        <v>0.4740719209530934</v>
      </c>
      <c r="L252" s="116">
        <v>0.7208271507733596</v>
      </c>
      <c r="M252" s="116">
        <v>0.11223054567025949</v>
      </c>
      <c r="N252" s="116">
        <v>0.16108694400658943</v>
      </c>
      <c r="O252" s="116">
        <v>0.01903946402046057</v>
      </c>
      <c r="P252" s="116">
        <v>0.020678412796962697</v>
      </c>
      <c r="Q252" s="116">
        <v>0.002317681286515985</v>
      </c>
      <c r="R252" s="116">
        <v>0.002479598979953176</v>
      </c>
      <c r="S252" s="116">
        <v>0.0002498167780854254</v>
      </c>
      <c r="T252" s="116">
        <v>0.0003043008433051689</v>
      </c>
      <c r="U252" s="116">
        <v>5.069537495199368E-05</v>
      </c>
      <c r="V252" s="116">
        <v>9.202235806608379E-05</v>
      </c>
      <c r="W252" s="116">
        <v>1.5575101761887876E-05</v>
      </c>
      <c r="X252" s="116">
        <v>67.5</v>
      </c>
    </row>
    <row r="253" spans="1:24" s="116" customFormat="1" ht="12.75">
      <c r="A253" s="116">
        <v>2646</v>
      </c>
      <c r="B253" s="116">
        <v>92.13999938964844</v>
      </c>
      <c r="C253" s="116">
        <v>107.13999938964844</v>
      </c>
      <c r="D253" s="116">
        <v>8.97131061553955</v>
      </c>
      <c r="E253" s="116">
        <v>9.164210319519043</v>
      </c>
      <c r="F253" s="116">
        <v>11.167980471380817</v>
      </c>
      <c r="G253" s="116" t="s">
        <v>57</v>
      </c>
      <c r="H253" s="116">
        <v>4.950377166409098</v>
      </c>
      <c r="I253" s="116">
        <v>29.59037655605753</v>
      </c>
      <c r="J253" s="116" t="s">
        <v>60</v>
      </c>
      <c r="K253" s="116">
        <v>-0.29837256557773584</v>
      </c>
      <c r="L253" s="116">
        <v>-0.00392020562196994</v>
      </c>
      <c r="M253" s="116">
        <v>0.06964019187781369</v>
      </c>
      <c r="N253" s="116">
        <v>-0.0016656994932406752</v>
      </c>
      <c r="O253" s="116">
        <v>-0.012141884911457783</v>
      </c>
      <c r="P253" s="116">
        <v>-0.00044860341842637417</v>
      </c>
      <c r="Q253" s="116">
        <v>0.00138989262150166</v>
      </c>
      <c r="R253" s="116">
        <v>-0.000133928807515881</v>
      </c>
      <c r="S253" s="116">
        <v>-0.00017191501938876498</v>
      </c>
      <c r="T253" s="116">
        <v>-3.1954096691780545E-05</v>
      </c>
      <c r="U253" s="116">
        <v>2.7085421251670623E-05</v>
      </c>
      <c r="V253" s="116">
        <v>-1.0571686718354469E-05</v>
      </c>
      <c r="W253" s="116">
        <v>-1.1090038223743564E-05</v>
      </c>
      <c r="X253" s="116">
        <v>67.5</v>
      </c>
    </row>
    <row r="254" spans="1:24" s="116" customFormat="1" ht="12.75">
      <c r="A254" s="116">
        <v>2635</v>
      </c>
      <c r="B254" s="116">
        <v>77.13999938964844</v>
      </c>
      <c r="C254" s="116">
        <v>88.44000244140625</v>
      </c>
      <c r="D254" s="116">
        <v>9.365550994873047</v>
      </c>
      <c r="E254" s="116">
        <v>9.790360450744629</v>
      </c>
      <c r="F254" s="116">
        <v>9.602725765323283</v>
      </c>
      <c r="G254" s="116" t="s">
        <v>58</v>
      </c>
      <c r="H254" s="116">
        <v>14.716719724462038</v>
      </c>
      <c r="I254" s="116">
        <v>24.356719114110472</v>
      </c>
      <c r="J254" s="116" t="s">
        <v>61</v>
      </c>
      <c r="K254" s="116">
        <v>-0.3683992377119092</v>
      </c>
      <c r="L254" s="116">
        <v>-0.7208164907103063</v>
      </c>
      <c r="M254" s="116">
        <v>-0.08801101667783126</v>
      </c>
      <c r="N254" s="116">
        <v>-0.16107833179723552</v>
      </c>
      <c r="O254" s="116">
        <v>-0.014665463544781881</v>
      </c>
      <c r="P254" s="116">
        <v>-0.020673546158667767</v>
      </c>
      <c r="Q254" s="116">
        <v>-0.001854681925981281</v>
      </c>
      <c r="R254" s="116">
        <v>-0.002475979437697778</v>
      </c>
      <c r="S254" s="116">
        <v>-0.0001812557550025467</v>
      </c>
      <c r="T254" s="116">
        <v>-0.00030261847091816665</v>
      </c>
      <c r="U254" s="116">
        <v>-4.285324955172918E-05</v>
      </c>
      <c r="V254" s="116">
        <v>-9.141309437915065E-05</v>
      </c>
      <c r="W254" s="116">
        <v>-1.0935942898948841E-05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2449</v>
      </c>
      <c r="B256" s="116">
        <v>102.38</v>
      </c>
      <c r="C256" s="116">
        <v>117.48</v>
      </c>
      <c r="D256" s="116">
        <v>9.079296981881761</v>
      </c>
      <c r="E256" s="116">
        <v>9.215499993866588</v>
      </c>
      <c r="F256" s="116">
        <v>13.464131783831878</v>
      </c>
      <c r="G256" s="116" t="s">
        <v>59</v>
      </c>
      <c r="H256" s="116">
        <v>0.38508394080965047</v>
      </c>
      <c r="I256" s="116">
        <v>35.265083940809646</v>
      </c>
      <c r="J256" s="116" t="s">
        <v>73</v>
      </c>
      <c r="K256" s="116">
        <v>0.4285899092921939</v>
      </c>
      <c r="M256" s="116" t="s">
        <v>68</v>
      </c>
      <c r="N256" s="116">
        <v>0.2662390396383518</v>
      </c>
      <c r="X256" s="116">
        <v>67.5</v>
      </c>
    </row>
    <row r="257" spans="1:24" s="116" customFormat="1" ht="12.75">
      <c r="A257" s="116">
        <v>2744</v>
      </c>
      <c r="B257" s="116">
        <v>85.77999877929688</v>
      </c>
      <c r="C257" s="116">
        <v>95.4800033569336</v>
      </c>
      <c r="D257" s="116">
        <v>9.108686447143555</v>
      </c>
      <c r="E257" s="116">
        <v>9.163797378540039</v>
      </c>
      <c r="F257" s="116">
        <v>13.14960854355951</v>
      </c>
      <c r="G257" s="116" t="s">
        <v>56</v>
      </c>
      <c r="H257" s="116">
        <v>16.02619962949901</v>
      </c>
      <c r="I257" s="116">
        <v>34.306198408795886</v>
      </c>
      <c r="J257" s="116" t="s">
        <v>62</v>
      </c>
      <c r="K257" s="116">
        <v>0.5631798518986156</v>
      </c>
      <c r="L257" s="116">
        <v>0.2949378627946161</v>
      </c>
      <c r="M257" s="116">
        <v>0.1333253002102135</v>
      </c>
      <c r="N257" s="116">
        <v>0.0778593587640824</v>
      </c>
      <c r="O257" s="116">
        <v>0.022618383185166763</v>
      </c>
      <c r="P257" s="116">
        <v>0.008460956822283174</v>
      </c>
      <c r="Q257" s="116">
        <v>0.002753252877742331</v>
      </c>
      <c r="R257" s="116">
        <v>0.001198498984712439</v>
      </c>
      <c r="S257" s="116">
        <v>0.0002967721259750153</v>
      </c>
      <c r="T257" s="116">
        <v>0.00012451416085379022</v>
      </c>
      <c r="U257" s="116">
        <v>6.022365087440145E-05</v>
      </c>
      <c r="V257" s="116">
        <v>4.447755368150249E-05</v>
      </c>
      <c r="W257" s="116">
        <v>1.850397501402285E-05</v>
      </c>
      <c r="X257" s="116">
        <v>67.5</v>
      </c>
    </row>
    <row r="258" spans="1:24" s="116" customFormat="1" ht="12.75">
      <c r="A258" s="116">
        <v>2646</v>
      </c>
      <c r="B258" s="116">
        <v>91.95999908447266</v>
      </c>
      <c r="C258" s="116">
        <v>90.95999908447266</v>
      </c>
      <c r="D258" s="116">
        <v>8.971653938293457</v>
      </c>
      <c r="E258" s="116">
        <v>9.29971694946289</v>
      </c>
      <c r="F258" s="116">
        <v>10.000507986821068</v>
      </c>
      <c r="G258" s="116" t="s">
        <v>57</v>
      </c>
      <c r="H258" s="116">
        <v>2.035859589104078</v>
      </c>
      <c r="I258" s="116">
        <v>26.495858673576738</v>
      </c>
      <c r="J258" s="116" t="s">
        <v>60</v>
      </c>
      <c r="K258" s="116">
        <v>-0.06566848756118249</v>
      </c>
      <c r="L258" s="116">
        <v>-0.0016037369071122231</v>
      </c>
      <c r="M258" s="116">
        <v>0.014040306669170914</v>
      </c>
      <c r="N258" s="116">
        <v>-0.0008050149586289642</v>
      </c>
      <c r="O258" s="116">
        <v>-0.0028794335743929055</v>
      </c>
      <c r="P258" s="116">
        <v>-0.00018353312902946186</v>
      </c>
      <c r="Q258" s="116">
        <v>0.00021799149164164578</v>
      </c>
      <c r="R258" s="116">
        <v>-6.47227735789672E-05</v>
      </c>
      <c r="S258" s="116">
        <v>-5.755921046492521E-05</v>
      </c>
      <c r="T258" s="116">
        <v>-1.3075524866227892E-05</v>
      </c>
      <c r="U258" s="116">
        <v>-8.36428762052627E-09</v>
      </c>
      <c r="V258" s="116">
        <v>-5.108585397147964E-06</v>
      </c>
      <c r="W258" s="116">
        <v>-4.190791307672216E-06</v>
      </c>
      <c r="X258" s="116">
        <v>67.5</v>
      </c>
    </row>
    <row r="259" spans="1:24" s="116" customFormat="1" ht="12.75">
      <c r="A259" s="116">
        <v>2635</v>
      </c>
      <c r="B259" s="116">
        <v>87.95999908447266</v>
      </c>
      <c r="C259" s="116">
        <v>100.36000061035156</v>
      </c>
      <c r="D259" s="116">
        <v>9.317938804626465</v>
      </c>
      <c r="E259" s="116">
        <v>9.85853099822998</v>
      </c>
      <c r="F259" s="116">
        <v>8.600904060246494</v>
      </c>
      <c r="G259" s="116" t="s">
        <v>58</v>
      </c>
      <c r="H259" s="116">
        <v>1.4771209307704254</v>
      </c>
      <c r="I259" s="116">
        <v>21.937120015243078</v>
      </c>
      <c r="J259" s="116" t="s">
        <v>61</v>
      </c>
      <c r="K259" s="116">
        <v>-0.5593381761742832</v>
      </c>
      <c r="L259" s="116">
        <v>-0.2949335025692886</v>
      </c>
      <c r="M259" s="116">
        <v>-0.13258395628724914</v>
      </c>
      <c r="N259" s="116">
        <v>-0.07785519698819392</v>
      </c>
      <c r="O259" s="116">
        <v>-0.0224343513434575</v>
      </c>
      <c r="P259" s="116">
        <v>-0.008458966008862362</v>
      </c>
      <c r="Q259" s="116">
        <v>-0.002744609465546652</v>
      </c>
      <c r="R259" s="116">
        <v>-0.0011967500904269835</v>
      </c>
      <c r="S259" s="116">
        <v>-0.00029113679267036104</v>
      </c>
      <c r="T259" s="116">
        <v>-0.0001238257117992713</v>
      </c>
      <c r="U259" s="116">
        <v>-6.022365029355566E-05</v>
      </c>
      <c r="V259" s="116">
        <v>-4.418319971132673E-05</v>
      </c>
      <c r="W259" s="116">
        <v>-1.8023161751899164E-05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5.707247345499883</v>
      </c>
      <c r="G260" s="117"/>
      <c r="H260" s="117"/>
      <c r="I260" s="118"/>
      <c r="J260" s="118" t="s">
        <v>158</v>
      </c>
      <c r="K260" s="117">
        <f>AVERAGE(K258,K253,K248,K243,K238,K233)</f>
        <v>-0.3271818041234823</v>
      </c>
      <c r="L260" s="117">
        <f>AVERAGE(L258,L253,L248,L243,L238,L233)</f>
        <v>-0.001055376674242793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17.224540218176664</v>
      </c>
      <c r="G261" s="117"/>
      <c r="H261" s="117"/>
      <c r="I261" s="118"/>
      <c r="J261" s="118" t="s">
        <v>159</v>
      </c>
      <c r="K261" s="117">
        <f>AVERAGE(K259,K254,K249,K244,K239,K234)</f>
        <v>-0.14147069174743684</v>
      </c>
      <c r="L261" s="117">
        <f>AVERAGE(L259,L254,L249,L244,L239,L234)</f>
        <v>-0.19412407450125824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0.20448862757717642</v>
      </c>
      <c r="L262" s="117">
        <f>ABS(L260/$H$33)</f>
        <v>0.002931601872896647</v>
      </c>
      <c r="M262" s="118" t="s">
        <v>111</v>
      </c>
      <c r="N262" s="117">
        <f>K262+L262+L263+K263</f>
        <v>0.4091288508698577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0.0803810748564982</v>
      </c>
      <c r="L263" s="117">
        <f>ABS(L261/$H$34)</f>
        <v>0.1213275465632864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2005-09-20T05:56:26Z</cp:lastPrinted>
  <dcterms:created xsi:type="dcterms:W3CDTF">2003-07-09T12:58:06Z</dcterms:created>
  <dcterms:modified xsi:type="dcterms:W3CDTF">2005-09-29T12:45:49Z</dcterms:modified>
  <cp:category/>
  <cp:version/>
  <cp:contentType/>
  <cp:contentStatus/>
</cp:coreProperties>
</file>