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firstSheet="2" activeTab="2"/>
  </bookViews>
  <sheets>
    <sheet name="calcul config" sheetId="1" state="hidden" r:id="rId1"/>
    <sheet name="param" sheetId="2" state="hidden" r:id="rId2"/>
    <sheet name="choix config" sheetId="3" r:id="rId3"/>
  </sheets>
  <definedNames>
    <definedName name="_xlnm.Print_Area" localSheetId="2">'choix config'!$A$1:$K$30</definedName>
  </definedNames>
  <calcPr fullCalcOnLoad="1"/>
</workbook>
</file>

<file path=xl/comments3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<sst xmlns="http://schemas.openxmlformats.org/spreadsheetml/2006/main" count="711" uniqueCount="166">
  <si>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</si>
  <si>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</si>
  <si>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</si>
  <si>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</si>
  <si>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</si>
  <si>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</si>
  <si>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</si>
  <si>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</si>
  <si>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</si>
  <si>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</si>
  <si>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</si>
  <si>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</si>
  <si>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</si>
  <si>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</si>
  <si>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</si>
  <si>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</si>
  <si>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</si>
  <si>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</si>
  <si>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</si>
  <si>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</si>
  <si>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</si>
  <si>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</si>
  <si>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</si>
  <si>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</si>
  <si>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</si>
  <si>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</si>
  <si>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</si>
  <si>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</si>
  <si>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</si>
  <si>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</si>
  <si>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</si>
  <si>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</si>
  <si>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</si>
  <si>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</si>
  <si>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</si>
  <si>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</si>
  <si>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</si>
  <si>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</si>
  <si>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</si>
  <si>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</si>
  <si>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</si>
  <si>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</si>
  <si>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</si>
  <si>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</si>
  <si>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</si>
  <si>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</si>
  <si>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</si>
  <si>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</si>
  <si>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</si>
  <si>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</si>
  <si>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</si>
  <si>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</si>
  <si>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</si>
  <si>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</si>
  <si>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</si>
  <si>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</si>
  <si>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</si>
  <si>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</si>
  <si>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</si>
  <si>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</si>
  <si>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</si>
  <si>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</si>
  <si>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</si>
  <si>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</si>
  <si>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</si>
  <si>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</si>
  <si>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</si>
  <si>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</si>
  <si>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</si>
  <si>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</si>
  <si>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</si>
  <si>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</si>
  <si>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</si>
  <si>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</si>
  <si>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</si>
  <si>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Protection sheets Thickness (mm)</t>
  </si>
  <si>
    <t>Déformation de la bobine (&lt;-&gt; calibre)</t>
  </si>
  <si>
    <t>Sur-contrainte réelle (MPa)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</si>
  <si>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</si>
  <si>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</si>
  <si>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</si>
  <si>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</si>
  <si>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</si>
  <si>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</si>
  <si>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</si>
  <si>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</si>
  <si>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</si>
  <si>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</si>
  <si>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</si>
  <si>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</si>
  <si>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</si>
  <si>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</si>
  <si>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</si>
  <si>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</si>
  <si>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</si>
  <si>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</si>
  <si>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</si>
  <si>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</si>
  <si>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</si>
  <si>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</si>
  <si>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</si>
  <si>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</si>
  <si>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</si>
  <si>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</si>
  <si>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Moyenne Normal</t>
  </si>
  <si>
    <t>Moyenne skew</t>
  </si>
  <si>
    <t>Mini_stress</t>
  </si>
  <si>
    <t>Maxi_stress</t>
  </si>
  <si>
    <t>Score/Norme</t>
  </si>
  <si>
    <t>Stdev_b</t>
  </si>
  <si>
    <t>Stdev_a</t>
  </si>
  <si>
    <t>Score/Rap</t>
  </si>
  <si>
    <t>Rap Moy/Stdev</t>
  </si>
  <si>
    <t>Lower Limit Stress</t>
  </si>
  <si>
    <t>Upper Limit stress</t>
  </si>
  <si>
    <t>Sorting Status</t>
  </si>
  <si>
    <t>cas 1 &amp; Meas_Pos=1</t>
  </si>
  <si>
    <t>cas 2 &amp; Meas_Pos=1</t>
  </si>
  <si>
    <t>cas 3 &amp; Meas_Pos=1</t>
  </si>
  <si>
    <t>cas 4 &amp; Meas_Pos=1</t>
  </si>
  <si>
    <t>cas 5 &amp; Meas_Pos=1</t>
  </si>
  <si>
    <t>cas 6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</si>
  <si>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</si>
  <si>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</si>
  <si>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</si>
  <si>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</si>
  <si>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</si>
  <si>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6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</si>
  <si>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</si>
  <si>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</si>
  <si>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</si>
  <si>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</si>
  <si>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</si>
  <si>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6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</si>
  <si>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</si>
  <si>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</si>
  <si>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</si>
  <si>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</si>
  <si>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</si>
  <si>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6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</si>
  <si>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</si>
  <si>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</si>
  <si>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</si>
  <si>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</si>
  <si>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</si>
  <si>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6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</si>
  <si>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</si>
  <si>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</si>
  <si>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</si>
  <si>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</si>
  <si>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</si>
  <si>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Meas_Pos=6</t>
  </si>
  <si>
    <t>cas 1</t>
  </si>
  <si>
    <t>cas 2</t>
  </si>
  <si>
    <t>cas 3</t>
  </si>
  <si>
    <t>cas 4</t>
  </si>
  <si>
    <t>cas 5</t>
  </si>
  <si>
    <t>cas 6</t>
  </si>
  <si>
    <t>Mittelwert Normal</t>
  </si>
  <si>
    <t>Mittelwert skew</t>
  </si>
  <si>
    <t>OK</t>
  </si>
  <si>
    <t>Macro date :10/11/2004</t>
  </si>
  <si>
    <t>made with heads -1 mm</t>
  </si>
  <si>
    <t>Cas 6</t>
  </si>
  <si>
    <t>AP 696</t>
  </si>
  <si>
    <t>4E14481C-2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</si>
</sst>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b/>
      <i/>
      <sz val="12"/>
      <color indexed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5" fillId="0" borderId="0" xfId="17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2" fontId="0" fillId="2" borderId="10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/>
      <protection locked="0"/>
    </xf>
    <xf numFmtId="173" fontId="0" fillId="0" borderId="5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9" xfId="0" applyFont="1" applyBorder="1" applyAlignment="1" applyProtection="1">
      <alignment/>
      <protection locked="0"/>
    </xf>
    <xf numFmtId="173" fontId="0" fillId="0" borderId="10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172" fontId="0" fillId="0" borderId="1" xfId="0" applyNumberFormat="1" applyFont="1" applyBorder="1" applyAlignment="1" applyProtection="1">
      <alignment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72" fontId="0" fillId="0" borderId="4" xfId="0" applyNumberFormat="1" applyFont="1" applyBorder="1" applyAlignment="1" applyProtection="1">
      <alignment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172" fontId="0" fillId="0" borderId="9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2" fontId="0" fillId="4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0" fillId="0" borderId="13" xfId="0" applyFont="1" applyBorder="1" applyAlignment="1" applyProtection="1">
      <alignment/>
      <protection locked="0"/>
    </xf>
    <xf numFmtId="2" fontId="0" fillId="0" borderId="14" xfId="0" applyNumberFormat="1" applyFont="1" applyBorder="1" applyAlignment="1" applyProtection="1">
      <alignment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175" fontId="10" fillId="0" borderId="15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72050" y="1095375"/>
          <a:ext cx="3324225" cy="311467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1" y="270"/>
            <a:ext cx="16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6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0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81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7" y="277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3"/>
            <a:ext cx="1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8" y="184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3" y="184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8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3"/>
            <a:ext cx="56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70"/>
            <a:ext cx="67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285750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96175" y="294322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117.6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86400" y="4019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137.3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57150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96050" y="40100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116.0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19050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5795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136.2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76775" y="21431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118.2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6260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109.0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95825" y="29432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132.2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295275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505700" y="2076450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131.3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14" customWidth="1"/>
    <col min="2" max="2" width="16.28125" style="15" customWidth="1"/>
    <col min="3" max="3" width="12.421875" style="14" customWidth="1"/>
    <col min="4" max="4" width="13.57421875" style="14" customWidth="1"/>
    <col min="5" max="5" width="11.421875" style="14" customWidth="1"/>
    <col min="6" max="6" width="12.8515625" style="14" customWidth="1"/>
    <col min="7" max="7" width="10.8515625" style="14" customWidth="1"/>
    <col min="8" max="10" width="11.421875" style="14" customWidth="1"/>
    <col min="11" max="11" width="10.421875" style="14" customWidth="1"/>
    <col min="12" max="21" width="11.421875" style="14" customWidth="1"/>
    <col min="22" max="23" width="11.421875" style="1" customWidth="1"/>
    <col min="24" max="24" width="11.421875" style="14" customWidth="1"/>
    <col min="25" max="25" width="7.140625" style="14" customWidth="1"/>
    <col min="26" max="26" width="14.28125" style="14" customWidth="1"/>
    <col min="27" max="27" width="11.421875" style="14" customWidth="1"/>
    <col min="28" max="28" width="14.7109375" style="14" customWidth="1"/>
    <col min="29" max="16384" width="11.421875" style="14" customWidth="1"/>
  </cols>
  <sheetData>
    <row r="1" spans="2:23" s="3" customFormat="1" ht="12.75">
      <c r="B1" s="2"/>
      <c r="H1" s="3" t="s">
        <v>30</v>
      </c>
      <c r="J1" s="3" t="s">
        <v>31</v>
      </c>
      <c r="L1" s="3" t="s">
        <v>32</v>
      </c>
      <c r="N1" s="3" t="s">
        <v>33</v>
      </c>
      <c r="P1" s="3" t="s">
        <v>34</v>
      </c>
      <c r="R1" s="3" t="s">
        <v>35</v>
      </c>
      <c r="T1" s="3" t="s">
        <v>36</v>
      </c>
      <c r="V1" s="4"/>
      <c r="W1" s="4"/>
    </row>
    <row r="2" spans="2:23" s="3" customFormat="1" ht="12.75">
      <c r="B2" s="2"/>
      <c r="E2" s="3" t="s">
        <v>3</v>
      </c>
      <c r="V2" s="4"/>
      <c r="W2" s="4"/>
    </row>
    <row r="3" spans="2:23" s="3" customFormat="1" ht="12.75">
      <c r="B3" s="2"/>
      <c r="E3" s="3" t="s">
        <v>4</v>
      </c>
      <c r="H3" s="3" t="s">
        <v>5</v>
      </c>
      <c r="I3" s="3" t="s">
        <v>6</v>
      </c>
      <c r="J3" s="3" t="s">
        <v>5</v>
      </c>
      <c r="K3" s="3" t="s">
        <v>6</v>
      </c>
      <c r="L3" s="3" t="s">
        <v>5</v>
      </c>
      <c r="M3" s="3" t="s">
        <v>6</v>
      </c>
      <c r="N3" s="3" t="s">
        <v>5</v>
      </c>
      <c r="O3" s="3" t="s">
        <v>6</v>
      </c>
      <c r="P3" s="3" t="s">
        <v>5</v>
      </c>
      <c r="Q3" s="3" t="s">
        <v>6</v>
      </c>
      <c r="R3" s="3" t="s">
        <v>5</v>
      </c>
      <c r="S3" s="3" t="s">
        <v>6</v>
      </c>
      <c r="T3" s="3" t="s">
        <v>5</v>
      </c>
      <c r="U3" s="3" t="s">
        <v>6</v>
      </c>
      <c r="V3" s="4" t="s">
        <v>5</v>
      </c>
      <c r="W3" s="4" t="s">
        <v>6</v>
      </c>
    </row>
    <row r="4" spans="2:23" s="3" customFormat="1" ht="12.75">
      <c r="B4" s="2"/>
      <c r="E4" s="3">
        <v>1</v>
      </c>
      <c r="H4" s="3">
        <v>-8.96604E-11</v>
      </c>
      <c r="I4" s="3">
        <v>9.27348E-11</v>
      </c>
      <c r="J4" s="3">
        <v>-8.96604E-11</v>
      </c>
      <c r="K4" s="3" t="s">
        <v>23</v>
      </c>
      <c r="L4" s="3">
        <v>-8.96604E-11</v>
      </c>
      <c r="M4" s="3" t="s">
        <v>23</v>
      </c>
      <c r="N4" s="3">
        <v>-8.96604E-11</v>
      </c>
      <c r="O4" s="3">
        <v>9.27348E-11</v>
      </c>
      <c r="P4" s="3">
        <v>-8.96604E-11</v>
      </c>
      <c r="Q4" s="3">
        <v>9.27348E-11</v>
      </c>
      <c r="R4" s="3">
        <v>-8.96604E-11</v>
      </c>
      <c r="S4" s="3">
        <v>9.27348E-11</v>
      </c>
      <c r="T4" s="3">
        <v>-8.96604E-11</v>
      </c>
      <c r="U4" s="3">
        <v>9.27348E-11</v>
      </c>
      <c r="V4" s="3">
        <v>-8.96604E-11</v>
      </c>
      <c r="W4" s="3">
        <v>9.27348E-11</v>
      </c>
    </row>
    <row r="5" spans="2:23" s="3" customFormat="1" ht="12.75">
      <c r="B5" s="2"/>
      <c r="E5" s="3">
        <v>2</v>
      </c>
      <c r="H5" s="3">
        <v>0.000319438</v>
      </c>
      <c r="I5" s="3">
        <v>-2.7452E-10</v>
      </c>
      <c r="J5" s="3">
        <v>0.000319438</v>
      </c>
      <c r="K5" s="3" t="s">
        <v>24</v>
      </c>
      <c r="L5" s="3">
        <v>0.000319438</v>
      </c>
      <c r="M5" s="3" t="s">
        <v>24</v>
      </c>
      <c r="N5" s="3">
        <v>0.000319438</v>
      </c>
      <c r="O5" s="3">
        <v>-2.7452E-10</v>
      </c>
      <c r="P5" s="3">
        <v>0.000319438</v>
      </c>
      <c r="Q5" s="3">
        <v>-2.7452E-10</v>
      </c>
      <c r="R5" s="3">
        <v>0.000319438</v>
      </c>
      <c r="S5" s="3">
        <v>-2.7452E-10</v>
      </c>
      <c r="T5" s="3">
        <v>0.000319438</v>
      </c>
      <c r="U5" s="3">
        <v>-2.7452E-10</v>
      </c>
      <c r="V5" s="3">
        <v>0.000319438</v>
      </c>
      <c r="W5" s="3">
        <v>-2.7452E-10</v>
      </c>
    </row>
    <row r="6" spans="2:23" s="3" customFormat="1" ht="12.75">
      <c r="B6" s="2"/>
      <c r="E6" s="3">
        <v>3</v>
      </c>
      <c r="H6" s="3">
        <v>0.000879364</v>
      </c>
      <c r="I6" s="3">
        <v>0.000601288</v>
      </c>
      <c r="J6" s="3">
        <v>0.000879364</v>
      </c>
      <c r="K6" s="3">
        <v>0.000601288</v>
      </c>
      <c r="L6" s="3">
        <v>0.000879364</v>
      </c>
      <c r="M6" s="3">
        <v>0.000601288</v>
      </c>
      <c r="N6" s="3">
        <v>0.000879364</v>
      </c>
      <c r="O6" s="3">
        <v>0.000601288</v>
      </c>
      <c r="P6" s="3">
        <v>0.000879364</v>
      </c>
      <c r="Q6" s="3">
        <v>0.000601288</v>
      </c>
      <c r="R6" s="3">
        <v>0.000879364</v>
      </c>
      <c r="S6" s="3">
        <v>0.000601288</v>
      </c>
      <c r="T6" s="3">
        <v>0.000879364</v>
      </c>
      <c r="U6" s="3">
        <v>0.000601288</v>
      </c>
      <c r="V6" s="3">
        <v>0.000879364</v>
      </c>
      <c r="W6" s="3">
        <v>0.000601288</v>
      </c>
    </row>
    <row r="7" spans="2:23" s="3" customFormat="1" ht="12.75">
      <c r="B7" s="2"/>
      <c r="E7" s="3">
        <v>4</v>
      </c>
      <c r="H7" s="3">
        <v>9.24253E-05</v>
      </c>
      <c r="I7" s="3">
        <v>0.000325827</v>
      </c>
      <c r="J7" s="3">
        <v>9.24253E-05</v>
      </c>
      <c r="K7" s="3">
        <v>0.000325827</v>
      </c>
      <c r="L7" s="3">
        <v>9.24253E-05</v>
      </c>
      <c r="M7" s="3">
        <v>0.000325827</v>
      </c>
      <c r="N7" s="3">
        <v>9.24253E-05</v>
      </c>
      <c r="O7" s="3">
        <v>0.000325827</v>
      </c>
      <c r="P7" s="3">
        <v>9.24253E-05</v>
      </c>
      <c r="Q7" s="3">
        <v>0.000325827</v>
      </c>
      <c r="R7" s="3">
        <v>9.24253E-05</v>
      </c>
      <c r="S7" s="3">
        <v>0.000325827</v>
      </c>
      <c r="T7" s="3">
        <v>9.24253E-05</v>
      </c>
      <c r="U7" s="3">
        <v>0.000325827</v>
      </c>
      <c r="V7" s="3">
        <v>9.24253E-05</v>
      </c>
      <c r="W7" s="3">
        <v>0.000325827</v>
      </c>
    </row>
    <row r="8" spans="2:23" s="3" customFormat="1" ht="12.75">
      <c r="B8" s="2"/>
      <c r="E8" s="3">
        <v>5</v>
      </c>
      <c r="H8" s="3">
        <v>-3.91724E-05</v>
      </c>
      <c r="I8" s="3">
        <v>0.000161302</v>
      </c>
      <c r="J8" s="3">
        <v>-3.91724E-05</v>
      </c>
      <c r="K8" s="3">
        <v>0.000161302</v>
      </c>
      <c r="L8" s="3">
        <v>-3.91724E-05</v>
      </c>
      <c r="M8" s="3">
        <v>0.000161302</v>
      </c>
      <c r="N8" s="3">
        <v>-3.91724E-05</v>
      </c>
      <c r="O8" s="3">
        <v>0.000161302</v>
      </c>
      <c r="P8" s="3">
        <v>-3.91724E-05</v>
      </c>
      <c r="Q8" s="3">
        <v>0.000161302</v>
      </c>
      <c r="R8" s="3">
        <v>-3.91724E-05</v>
      </c>
      <c r="S8" s="3">
        <v>0.000161302</v>
      </c>
      <c r="T8" s="3">
        <v>-3.91724E-05</v>
      </c>
      <c r="U8" s="3">
        <v>0.000161302</v>
      </c>
      <c r="V8" s="3">
        <v>-3.91724E-05</v>
      </c>
      <c r="W8" s="3">
        <v>0.000161302</v>
      </c>
    </row>
    <row r="9" spans="2:23" s="3" customFormat="1" ht="12.75">
      <c r="B9" s="2"/>
      <c r="E9" s="3">
        <v>6</v>
      </c>
      <c r="H9" s="3">
        <v>3.92438</v>
      </c>
      <c r="I9" s="3">
        <v>-1.72103E-05</v>
      </c>
      <c r="J9" s="3">
        <v>3.92438</v>
      </c>
      <c r="K9" s="3">
        <v>-1.72103E-05</v>
      </c>
      <c r="L9" s="3">
        <v>3.92438</v>
      </c>
      <c r="M9" s="3">
        <v>-1.72103E-05</v>
      </c>
      <c r="N9" s="3">
        <v>3.92438</v>
      </c>
      <c r="O9" s="3">
        <v>-1.72103E-05</v>
      </c>
      <c r="P9" s="3">
        <v>3.92438</v>
      </c>
      <c r="Q9" s="3">
        <v>-1.72103E-05</v>
      </c>
      <c r="R9" s="3">
        <v>3.92438</v>
      </c>
      <c r="S9" s="3">
        <v>-1.72103E-05</v>
      </c>
      <c r="T9" s="3">
        <v>3.92438</v>
      </c>
      <c r="U9" s="3">
        <v>-1.72103E-05</v>
      </c>
      <c r="V9" s="3">
        <v>3.92438</v>
      </c>
      <c r="W9" s="3">
        <v>-1.72103E-05</v>
      </c>
    </row>
    <row r="10" spans="2:23" s="3" customFormat="1" ht="12.75">
      <c r="B10" s="2"/>
      <c r="E10" s="3">
        <v>7</v>
      </c>
      <c r="H10" s="3">
        <v>-2.33051E-05</v>
      </c>
      <c r="I10" s="3">
        <v>-3.89739E-05</v>
      </c>
      <c r="J10" s="3">
        <v>-2.33051E-05</v>
      </c>
      <c r="K10" s="3">
        <v>-3.89739E-05</v>
      </c>
      <c r="L10" s="3">
        <v>-2.33051E-05</v>
      </c>
      <c r="M10" s="3">
        <v>-3.89739E-05</v>
      </c>
      <c r="N10" s="3">
        <v>-2.33051E-05</v>
      </c>
      <c r="O10" s="3">
        <v>-3.89739E-05</v>
      </c>
      <c r="P10" s="3">
        <v>-2.33051E-05</v>
      </c>
      <c r="Q10" s="3">
        <v>-3.89739E-05</v>
      </c>
      <c r="R10" s="3">
        <v>-2.33051E-05</v>
      </c>
      <c r="S10" s="3">
        <v>-3.89739E-05</v>
      </c>
      <c r="T10" s="3">
        <v>-2.33051E-05</v>
      </c>
      <c r="U10" s="3">
        <v>-3.89739E-05</v>
      </c>
      <c r="V10" s="3">
        <v>-2.33051E-05</v>
      </c>
      <c r="W10" s="3">
        <v>-3.89739E-05</v>
      </c>
    </row>
    <row r="11" spans="2:23" s="3" customFormat="1" ht="12.75">
      <c r="B11" s="2"/>
      <c r="E11" s="3">
        <v>8</v>
      </c>
      <c r="H11" s="3">
        <v>4.70052E-06</v>
      </c>
      <c r="I11" s="3">
        <v>-2.96402E-06</v>
      </c>
      <c r="J11" s="3">
        <v>4.70052E-06</v>
      </c>
      <c r="K11" s="3">
        <v>-2.96402E-06</v>
      </c>
      <c r="L11" s="3">
        <v>4.70052E-06</v>
      </c>
      <c r="M11" s="3">
        <v>-2.96402E-06</v>
      </c>
      <c r="N11" s="3">
        <v>4.70052E-06</v>
      </c>
      <c r="O11" s="3">
        <v>-2.96402E-06</v>
      </c>
      <c r="P11" s="3">
        <v>4.70052E-06</v>
      </c>
      <c r="Q11" s="3">
        <v>-2.96402E-06</v>
      </c>
      <c r="R11" s="3">
        <v>4.70052E-06</v>
      </c>
      <c r="S11" s="3">
        <v>-2.96402E-06</v>
      </c>
      <c r="T11" s="3">
        <v>4.70052E-06</v>
      </c>
      <c r="U11" s="3">
        <v>-2.96402E-06</v>
      </c>
      <c r="V11" s="3">
        <v>4.70052E-06</v>
      </c>
      <c r="W11" s="3">
        <v>-2.96402E-06</v>
      </c>
    </row>
    <row r="12" spans="2:23" s="3" customFormat="1" ht="12.75">
      <c r="B12" s="2"/>
      <c r="E12" s="3">
        <v>9</v>
      </c>
      <c r="H12" s="3">
        <v>-3.68081E-06</v>
      </c>
      <c r="I12" s="3">
        <v>3.48646E-06</v>
      </c>
      <c r="J12" s="3">
        <v>-3.68081E-06</v>
      </c>
      <c r="K12" s="3">
        <v>3.48646E-06</v>
      </c>
      <c r="L12" s="3">
        <v>-3.68081E-06</v>
      </c>
      <c r="M12" s="3">
        <v>3.48646E-06</v>
      </c>
      <c r="N12" s="3">
        <v>-3.68081E-06</v>
      </c>
      <c r="O12" s="3">
        <v>3.48646E-06</v>
      </c>
      <c r="P12" s="3">
        <v>-3.68081E-06</v>
      </c>
      <c r="Q12" s="3">
        <v>3.48646E-06</v>
      </c>
      <c r="R12" s="3">
        <v>-3.68081E-06</v>
      </c>
      <c r="S12" s="3">
        <v>3.48646E-06</v>
      </c>
      <c r="T12" s="3">
        <v>-3.68081E-06</v>
      </c>
      <c r="U12" s="3">
        <v>3.48646E-06</v>
      </c>
      <c r="V12" s="3">
        <v>-3.68081E-06</v>
      </c>
      <c r="W12" s="3">
        <v>3.48646E-06</v>
      </c>
    </row>
    <row r="13" spans="2:23" s="3" customFormat="1" ht="12.75">
      <c r="B13" s="2"/>
      <c r="E13" s="3">
        <v>10</v>
      </c>
      <c r="H13" s="3">
        <v>-0.200959</v>
      </c>
      <c r="I13" s="3">
        <v>-5.06254E-06</v>
      </c>
      <c r="J13" s="3">
        <v>-0.200959</v>
      </c>
      <c r="K13" s="3">
        <v>-5.06254E-06</v>
      </c>
      <c r="L13" s="3">
        <v>-0.200959</v>
      </c>
      <c r="M13" s="3">
        <v>-5.06254E-06</v>
      </c>
      <c r="N13" s="3">
        <v>-0.200959</v>
      </c>
      <c r="O13" s="3">
        <v>-5.06254E-06</v>
      </c>
      <c r="P13" s="3">
        <v>-0.200959</v>
      </c>
      <c r="Q13" s="3">
        <v>-5.06254E-06</v>
      </c>
      <c r="R13" s="3">
        <v>-0.200959</v>
      </c>
      <c r="S13" s="3">
        <v>-5.06254E-06</v>
      </c>
      <c r="T13" s="3">
        <v>-0.200959</v>
      </c>
      <c r="U13" s="3">
        <v>-5.06254E-06</v>
      </c>
      <c r="V13" s="3">
        <v>-0.200959</v>
      </c>
      <c r="W13" s="3">
        <v>-5.06254E-06</v>
      </c>
    </row>
    <row r="14" spans="2:23" s="3" customFormat="1" ht="12.75">
      <c r="B14" s="2"/>
      <c r="E14" s="3">
        <v>11</v>
      </c>
      <c r="H14" s="3">
        <v>1.59338E-06</v>
      </c>
      <c r="I14" s="3">
        <v>1.18763E-06</v>
      </c>
      <c r="J14" s="3">
        <v>1.59338E-06</v>
      </c>
      <c r="K14" s="3">
        <v>1.18763E-06</v>
      </c>
      <c r="L14" s="3">
        <v>1.59338E-06</v>
      </c>
      <c r="M14" s="3">
        <v>1.18763E-06</v>
      </c>
      <c r="N14" s="3">
        <v>1.59338E-06</v>
      </c>
      <c r="O14" s="3">
        <v>1.18763E-06</v>
      </c>
      <c r="P14" s="3">
        <v>1.59338E-06</v>
      </c>
      <c r="Q14" s="3">
        <v>1.18763E-06</v>
      </c>
      <c r="R14" s="3">
        <v>1.59338E-06</v>
      </c>
      <c r="S14" s="3">
        <v>1.18763E-06</v>
      </c>
      <c r="T14" s="3">
        <v>1.59338E-06</v>
      </c>
      <c r="U14" s="3">
        <v>1.18763E-06</v>
      </c>
      <c r="V14" s="3">
        <v>1.59338E-06</v>
      </c>
      <c r="W14" s="3">
        <v>1.18763E-06</v>
      </c>
    </row>
    <row r="15" spans="2:23" s="3" customFormat="1" ht="12.75">
      <c r="B15" s="2"/>
      <c r="E15" s="3">
        <v>12</v>
      </c>
      <c r="H15" s="3">
        <v>2.14477E-08</v>
      </c>
      <c r="I15" s="3">
        <v>1.33651E-06</v>
      </c>
      <c r="J15" s="3">
        <v>2.14477E-08</v>
      </c>
      <c r="K15" s="3">
        <v>1.33651E-06</v>
      </c>
      <c r="L15" s="3">
        <v>2.14477E-08</v>
      </c>
      <c r="M15" s="3">
        <v>1.33651E-06</v>
      </c>
      <c r="N15" s="3">
        <v>2.14477E-08</v>
      </c>
      <c r="O15" s="3">
        <v>1.33651E-06</v>
      </c>
      <c r="P15" s="3">
        <v>2.14477E-08</v>
      </c>
      <c r="Q15" s="3">
        <v>1.33651E-06</v>
      </c>
      <c r="R15" s="3">
        <v>2.14477E-08</v>
      </c>
      <c r="S15" s="3">
        <v>1.33651E-06</v>
      </c>
      <c r="T15" s="3">
        <v>2.14477E-08</v>
      </c>
      <c r="U15" s="3">
        <v>1.33651E-06</v>
      </c>
      <c r="V15" s="3">
        <v>2.14477E-08</v>
      </c>
      <c r="W15" s="3">
        <v>1.33651E-06</v>
      </c>
    </row>
    <row r="16" spans="2:23" s="3" customFormat="1" ht="12.75">
      <c r="B16" s="2"/>
      <c r="E16" s="3">
        <v>13</v>
      </c>
      <c r="H16" s="3">
        <v>-6.04268E-07</v>
      </c>
      <c r="I16" s="3">
        <v>8.7592E-07</v>
      </c>
      <c r="J16" s="3">
        <v>-6.04268E-07</v>
      </c>
      <c r="K16" s="3">
        <v>8.7592E-07</v>
      </c>
      <c r="L16" s="3">
        <v>-6.04268E-07</v>
      </c>
      <c r="M16" s="3">
        <v>8.7592E-07</v>
      </c>
      <c r="N16" s="3">
        <v>-6.04268E-07</v>
      </c>
      <c r="O16" s="3">
        <v>8.7592E-07</v>
      </c>
      <c r="P16" s="3">
        <v>-6.04268E-07</v>
      </c>
      <c r="Q16" s="3">
        <v>8.7592E-07</v>
      </c>
      <c r="R16" s="3">
        <v>-6.04268E-07</v>
      </c>
      <c r="S16" s="3">
        <v>8.7592E-07</v>
      </c>
      <c r="T16" s="3">
        <v>-6.04268E-07</v>
      </c>
      <c r="U16" s="3">
        <v>8.7592E-07</v>
      </c>
      <c r="V16" s="3">
        <v>-6.04268E-07</v>
      </c>
      <c r="W16" s="3">
        <v>8.7592E-07</v>
      </c>
    </row>
    <row r="17" spans="2:23" s="3" customFormat="1" ht="12.75">
      <c r="B17" s="2"/>
      <c r="E17" s="3">
        <v>14</v>
      </c>
      <c r="H17" s="3">
        <v>-0.149992</v>
      </c>
      <c r="I17" s="3">
        <v>6.74043E-07</v>
      </c>
      <c r="J17" s="3">
        <v>-0.149992</v>
      </c>
      <c r="K17" s="3">
        <v>6.74043E-07</v>
      </c>
      <c r="L17" s="3">
        <v>-0.149992</v>
      </c>
      <c r="M17" s="3">
        <v>6.74043E-07</v>
      </c>
      <c r="N17" s="3">
        <v>-0.149992</v>
      </c>
      <c r="O17" s="3">
        <v>6.74043E-07</v>
      </c>
      <c r="P17" s="3">
        <v>-0.149992</v>
      </c>
      <c r="Q17" s="3">
        <v>6.74043E-07</v>
      </c>
      <c r="R17" s="3">
        <v>-0.149992</v>
      </c>
      <c r="S17" s="3">
        <v>6.74043E-07</v>
      </c>
      <c r="T17" s="3">
        <v>-0.149992</v>
      </c>
      <c r="U17" s="3">
        <v>6.74043E-07</v>
      </c>
      <c r="V17" s="3">
        <v>-0.149992</v>
      </c>
      <c r="W17" s="3">
        <v>6.74043E-07</v>
      </c>
    </row>
    <row r="18" spans="2:23" s="3" customFormat="1" ht="12.75">
      <c r="B18" s="2"/>
      <c r="E18" s="3">
        <v>15</v>
      </c>
      <c r="H18" s="3">
        <v>-2.04212E-08</v>
      </c>
      <c r="I18" s="3">
        <v>-4.6634E-07</v>
      </c>
      <c r="J18" s="3">
        <v>-2.04212E-08</v>
      </c>
      <c r="K18" s="3">
        <v>-4.6634E-07</v>
      </c>
      <c r="L18" s="3">
        <v>-2.04212E-08</v>
      </c>
      <c r="M18" s="3">
        <v>-4.6634E-07</v>
      </c>
      <c r="N18" s="3">
        <v>-2.04212E-08</v>
      </c>
      <c r="O18" s="3">
        <v>-4.6634E-07</v>
      </c>
      <c r="P18" s="3">
        <v>-2.04212E-08</v>
      </c>
      <c r="Q18" s="3">
        <v>-4.6634E-07</v>
      </c>
      <c r="R18" s="3">
        <v>-2.04212E-08</v>
      </c>
      <c r="S18" s="3">
        <v>-4.6634E-07</v>
      </c>
      <c r="T18" s="3">
        <v>-2.04212E-08</v>
      </c>
      <c r="U18" s="3">
        <v>-4.6634E-07</v>
      </c>
      <c r="V18" s="3">
        <v>-2.04212E-08</v>
      </c>
      <c r="W18" s="3">
        <v>-4.6634E-07</v>
      </c>
    </row>
    <row r="20" spans="2:23" s="3" customFormat="1" ht="12.75">
      <c r="B20" s="2"/>
      <c r="E20" s="3" t="s">
        <v>0</v>
      </c>
      <c r="H20" s="3" t="s">
        <v>1</v>
      </c>
      <c r="I20" s="3" t="s">
        <v>2</v>
      </c>
      <c r="J20" s="3" t="s">
        <v>1</v>
      </c>
      <c r="K20" s="3" t="s">
        <v>22</v>
      </c>
      <c r="L20" s="3" t="s">
        <v>1</v>
      </c>
      <c r="M20" s="3" t="s">
        <v>22</v>
      </c>
      <c r="N20" s="3" t="s">
        <v>1</v>
      </c>
      <c r="O20" s="3" t="s">
        <v>29</v>
      </c>
      <c r="P20" s="3" t="s">
        <v>1</v>
      </c>
      <c r="Q20" s="3" t="s">
        <v>1</v>
      </c>
      <c r="R20" s="3" t="s">
        <v>1</v>
      </c>
      <c r="S20" s="3" t="s">
        <v>1</v>
      </c>
      <c r="T20" s="3" t="s">
        <v>1</v>
      </c>
      <c r="U20" s="3" t="s">
        <v>1</v>
      </c>
      <c r="V20" s="4" t="s">
        <v>1</v>
      </c>
      <c r="W20" s="4" t="s">
        <v>1</v>
      </c>
    </row>
    <row r="21" spans="2:23" s="3" customFormat="1" ht="12.75">
      <c r="B21" s="2"/>
      <c r="E21" s="3" t="s">
        <v>7</v>
      </c>
      <c r="V21" s="4"/>
      <c r="W21" s="4"/>
    </row>
    <row r="22" spans="2:23" s="3" customFormat="1" ht="12.75">
      <c r="B22" s="2"/>
      <c r="E22" s="3" t="s">
        <v>4</v>
      </c>
      <c r="H22" s="3" t="s">
        <v>5</v>
      </c>
      <c r="I22" s="3" t="s">
        <v>6</v>
      </c>
      <c r="J22" s="3" t="s">
        <v>5</v>
      </c>
      <c r="K22" s="3" t="s">
        <v>6</v>
      </c>
      <c r="L22" s="3" t="s">
        <v>5</v>
      </c>
      <c r="M22" s="3" t="s">
        <v>6</v>
      </c>
      <c r="N22" s="3" t="s">
        <v>5</v>
      </c>
      <c r="O22" s="3" t="s">
        <v>6</v>
      </c>
      <c r="P22" s="3" t="s">
        <v>5</v>
      </c>
      <c r="Q22" s="3" t="s">
        <v>6</v>
      </c>
      <c r="R22" s="3" t="s">
        <v>5</v>
      </c>
      <c r="S22" s="3" t="s">
        <v>6</v>
      </c>
      <c r="T22" s="3" t="s">
        <v>5</v>
      </c>
      <c r="U22" s="3" t="s">
        <v>6</v>
      </c>
      <c r="V22" s="4" t="s">
        <v>5</v>
      </c>
      <c r="W22" s="4" t="s">
        <v>6</v>
      </c>
    </row>
    <row r="23" spans="2:23" s="3" customFormat="1" ht="12.75">
      <c r="B23" s="2"/>
      <c r="E23" s="3">
        <v>1</v>
      </c>
      <c r="H23" s="3">
        <v>-3.91218E-10</v>
      </c>
      <c r="I23" s="3">
        <v>-1.80545E-07</v>
      </c>
      <c r="J23" s="3">
        <v>1.80548E-07</v>
      </c>
      <c r="K23" s="3" t="s">
        <v>25</v>
      </c>
      <c r="L23" s="3">
        <v>2.114E-10</v>
      </c>
      <c r="M23" s="3" t="s">
        <v>27</v>
      </c>
      <c r="N23" s="3">
        <v>-1.80727E-07</v>
      </c>
      <c r="O23" s="3">
        <v>3.94193E-10</v>
      </c>
      <c r="P23" s="3">
        <v>-2.27757E-10</v>
      </c>
      <c r="Q23" s="3">
        <v>-1.38536E-07</v>
      </c>
      <c r="R23" s="3">
        <v>1.38539E-07</v>
      </c>
      <c r="S23" s="3">
        <v>-4.59163E-11</v>
      </c>
      <c r="T23" s="3">
        <v>4.89339E-11</v>
      </c>
      <c r="U23" s="3">
        <v>1.38721E-07</v>
      </c>
      <c r="V23" s="3">
        <v>-1.38718E-07</v>
      </c>
      <c r="W23" s="3">
        <v>2.31528E-10</v>
      </c>
    </row>
    <row r="24" spans="2:23" s="3" customFormat="1" ht="12.75">
      <c r="B24" s="2"/>
      <c r="E24" s="3">
        <v>2</v>
      </c>
      <c r="H24" s="3">
        <v>0.000319438</v>
      </c>
      <c r="I24" s="3">
        <v>-1.45093E-07</v>
      </c>
      <c r="J24" s="3">
        <v>0.000319438</v>
      </c>
      <c r="K24" s="3" t="s">
        <v>26</v>
      </c>
      <c r="L24" s="3">
        <v>0.000319438</v>
      </c>
      <c r="M24" s="3" t="s">
        <v>28</v>
      </c>
      <c r="N24" s="3">
        <v>0.000319438</v>
      </c>
      <c r="O24" s="3">
        <v>-1.45093E-07</v>
      </c>
      <c r="P24" s="3">
        <v>0.000319438</v>
      </c>
      <c r="Q24" s="3">
        <v>-7.24391E-08</v>
      </c>
      <c r="R24" s="3">
        <v>0.000319438</v>
      </c>
      <c r="S24" s="3">
        <v>-7.24392E-08</v>
      </c>
      <c r="T24" s="3">
        <v>0.000319438</v>
      </c>
      <c r="U24" s="3">
        <v>-7.24392E-08</v>
      </c>
      <c r="V24" s="3">
        <v>0.000319438</v>
      </c>
      <c r="W24" s="3">
        <v>-7.24392E-08</v>
      </c>
    </row>
    <row r="25" spans="2:23" s="3" customFormat="1" ht="12.75">
      <c r="B25" s="2"/>
      <c r="E25" s="3">
        <v>3</v>
      </c>
      <c r="H25" s="3">
        <v>-0.011403</v>
      </c>
      <c r="I25" s="3">
        <v>-2.89764</v>
      </c>
      <c r="J25" s="3">
        <v>-2.89736</v>
      </c>
      <c r="K25" s="3">
        <v>0.0128857</v>
      </c>
      <c r="L25" s="3">
        <v>0.0131617</v>
      </c>
      <c r="M25" s="3">
        <v>2.89884</v>
      </c>
      <c r="N25" s="3">
        <v>2.89911</v>
      </c>
      <c r="O25" s="3">
        <v>-0.0116923</v>
      </c>
      <c r="P25" s="3">
        <v>-0.00179958</v>
      </c>
      <c r="Q25" s="3">
        <v>-0.947348</v>
      </c>
      <c r="R25" s="3">
        <v>-0.947072</v>
      </c>
      <c r="S25" s="3">
        <v>0.00328323</v>
      </c>
      <c r="T25" s="3">
        <v>0.00356199</v>
      </c>
      <c r="U25" s="3">
        <v>0.948552</v>
      </c>
      <c r="V25" s="3">
        <v>0.948831</v>
      </c>
      <c r="W25" s="3">
        <v>-0.00207858</v>
      </c>
    </row>
    <row r="26" spans="2:23" s="3" customFormat="1" ht="12.75">
      <c r="B26" s="2"/>
      <c r="E26" s="3">
        <v>4</v>
      </c>
      <c r="H26" s="3">
        <v>-0.00917767</v>
      </c>
      <c r="I26" s="3">
        <v>-1.60206</v>
      </c>
      <c r="J26" s="3">
        <v>0.00937032</v>
      </c>
      <c r="K26" s="3">
        <v>1.60271</v>
      </c>
      <c r="L26" s="3">
        <v>-0.00917927</v>
      </c>
      <c r="M26" s="3">
        <v>-1.60206</v>
      </c>
      <c r="N26" s="3">
        <v>0.00937181</v>
      </c>
      <c r="O26" s="3">
        <v>1.60271</v>
      </c>
      <c r="P26" s="3">
        <v>-0.00127186</v>
      </c>
      <c r="Q26" s="3">
        <v>-0.352768</v>
      </c>
      <c r="R26" s="3">
        <v>0.00145785</v>
      </c>
      <c r="S26" s="3">
        <v>0.353421</v>
      </c>
      <c r="T26" s="3">
        <v>-0.00127293</v>
      </c>
      <c r="U26" s="3">
        <v>-0.352769</v>
      </c>
      <c r="V26" s="3">
        <v>0.00145766</v>
      </c>
      <c r="W26" s="3">
        <v>0.35342</v>
      </c>
    </row>
    <row r="27" spans="2:23" s="3" customFormat="1" ht="12.75">
      <c r="B27" s="2"/>
      <c r="E27" s="3">
        <v>5</v>
      </c>
      <c r="H27" s="3">
        <v>-0.00622924</v>
      </c>
      <c r="I27" s="3">
        <v>-0.791332</v>
      </c>
      <c r="J27" s="3">
        <v>0.791452</v>
      </c>
      <c r="K27" s="3">
        <v>-0.00603168</v>
      </c>
      <c r="L27" s="3">
        <v>0.00615134</v>
      </c>
      <c r="M27" s="3">
        <v>0.791655</v>
      </c>
      <c r="N27" s="3">
        <v>-0.791528</v>
      </c>
      <c r="O27" s="3">
        <v>0.00635333</v>
      </c>
      <c r="P27" s="3">
        <v>-0.000655436</v>
      </c>
      <c r="Q27" s="3">
        <v>-0.118861</v>
      </c>
      <c r="R27" s="3">
        <v>0.118984</v>
      </c>
      <c r="S27" s="3">
        <v>-0.000455118</v>
      </c>
      <c r="T27" s="3">
        <v>0.00057737</v>
      </c>
      <c r="U27" s="3">
        <v>0.119184</v>
      </c>
      <c r="V27" s="3">
        <v>-0.119061</v>
      </c>
      <c r="W27" s="3">
        <v>0.00077752</v>
      </c>
    </row>
    <row r="28" spans="2:23" s="3" customFormat="1" ht="12.75">
      <c r="B28" s="2"/>
      <c r="E28" s="3">
        <v>6</v>
      </c>
      <c r="H28" s="3">
        <v>3.9206</v>
      </c>
      <c r="I28" s="3">
        <v>-0.354214</v>
      </c>
      <c r="J28" s="3">
        <v>3.9206</v>
      </c>
      <c r="K28" s="3">
        <v>-0.354213</v>
      </c>
      <c r="L28" s="3">
        <v>3.9206</v>
      </c>
      <c r="M28" s="3">
        <v>-0.354213</v>
      </c>
      <c r="N28" s="3">
        <v>3.9206</v>
      </c>
      <c r="O28" s="3">
        <v>-0.354211</v>
      </c>
      <c r="P28" s="3">
        <v>3.92413</v>
      </c>
      <c r="Q28" s="3">
        <v>-0.0365762</v>
      </c>
      <c r="R28" s="3">
        <v>3.92413</v>
      </c>
      <c r="S28" s="3">
        <v>-0.0365764</v>
      </c>
      <c r="T28" s="3">
        <v>3.92413</v>
      </c>
      <c r="U28" s="3">
        <v>-0.0365764</v>
      </c>
      <c r="V28" s="3">
        <v>3.92413</v>
      </c>
      <c r="W28" s="3">
        <v>-0.0365761</v>
      </c>
    </row>
    <row r="29" spans="2:23" s="3" customFormat="1" ht="12.75">
      <c r="B29" s="2"/>
      <c r="E29" s="3">
        <v>7</v>
      </c>
      <c r="H29" s="3">
        <v>-0.00219096</v>
      </c>
      <c r="I29" s="3">
        <v>-0.14424</v>
      </c>
      <c r="J29" s="3">
        <v>-0.144224</v>
      </c>
      <c r="K29" s="3">
        <v>0.00213079</v>
      </c>
      <c r="L29" s="3">
        <v>0.00214534</v>
      </c>
      <c r="M29" s="3">
        <v>0.144162</v>
      </c>
      <c r="N29" s="3">
        <v>0.144176</v>
      </c>
      <c r="O29" s="3">
        <v>-0.00220722</v>
      </c>
      <c r="P29" s="3">
        <v>-0.00012212</v>
      </c>
      <c r="Q29" s="3">
        <v>-0.0102932</v>
      </c>
      <c r="R29" s="3">
        <v>-0.0102776</v>
      </c>
      <c r="S29" s="3">
        <v>5.98668E-05</v>
      </c>
      <c r="T29" s="3">
        <v>7.54898E-05</v>
      </c>
      <c r="U29" s="3">
        <v>0.0102154</v>
      </c>
      <c r="V29" s="3">
        <v>0.0102309</v>
      </c>
      <c r="W29" s="3">
        <v>-0.000137705</v>
      </c>
    </row>
    <row r="30" spans="2:23" s="3" customFormat="1" ht="12.75">
      <c r="B30" s="2"/>
      <c r="E30" s="3">
        <v>8</v>
      </c>
      <c r="H30" s="3">
        <v>-0.00117594</v>
      </c>
      <c r="I30" s="3">
        <v>-0.053453</v>
      </c>
      <c r="J30" s="3">
        <v>0.00118647</v>
      </c>
      <c r="K30" s="3">
        <v>0.0534462</v>
      </c>
      <c r="L30" s="3">
        <v>-0.00117641</v>
      </c>
      <c r="M30" s="3">
        <v>-0.0534521</v>
      </c>
      <c r="N30" s="3">
        <v>0.00118535</v>
      </c>
      <c r="O30" s="3">
        <v>0.0534457</v>
      </c>
      <c r="P30" s="3">
        <v>-3.16374E-05</v>
      </c>
      <c r="Q30" s="3">
        <v>-0.00263789</v>
      </c>
      <c r="R30" s="3">
        <v>4.10315E-05</v>
      </c>
      <c r="S30" s="3">
        <v>0.00263202</v>
      </c>
      <c r="T30" s="3">
        <v>-3.16177E-05</v>
      </c>
      <c r="U30" s="3">
        <v>-0.00263795</v>
      </c>
      <c r="V30" s="3">
        <v>4.09906E-05</v>
      </c>
      <c r="W30" s="3">
        <v>0.00263195</v>
      </c>
    </row>
    <row r="31" spans="2:23" s="3" customFormat="1" ht="12.75">
      <c r="B31" s="2"/>
      <c r="E31" s="3">
        <v>9</v>
      </c>
      <c r="H31" s="3">
        <v>-0.000624689</v>
      </c>
      <c r="I31" s="3">
        <v>-0.018155</v>
      </c>
      <c r="J31" s="3">
        <v>0.0181543</v>
      </c>
      <c r="K31" s="3">
        <v>-0.000618031</v>
      </c>
      <c r="L31" s="3">
        <v>0.000617433</v>
      </c>
      <c r="M31" s="3">
        <v>0.0181614</v>
      </c>
      <c r="N31" s="3">
        <v>-0.0181615</v>
      </c>
      <c r="O31" s="3">
        <v>0.000624315</v>
      </c>
      <c r="P31" s="3">
        <v>-1.65541E-05</v>
      </c>
      <c r="Q31" s="3">
        <v>-0.000630447</v>
      </c>
      <c r="R31" s="3">
        <v>0.000630277</v>
      </c>
      <c r="S31" s="3">
        <v>-9.38798E-06</v>
      </c>
      <c r="T31" s="3">
        <v>9.18397E-06</v>
      </c>
      <c r="U31" s="3">
        <v>0.000637445</v>
      </c>
      <c r="V31" s="3">
        <v>-0.000637612</v>
      </c>
      <c r="W31" s="3">
        <v>1.63418E-05</v>
      </c>
    </row>
    <row r="32" spans="2:23" s="3" customFormat="1" ht="12.75">
      <c r="B32" s="2"/>
      <c r="E32" s="3">
        <v>10</v>
      </c>
      <c r="H32" s="3">
        <v>-0.20128</v>
      </c>
      <c r="I32" s="3">
        <v>-0.00585594</v>
      </c>
      <c r="J32" s="3">
        <v>-0.20128</v>
      </c>
      <c r="K32" s="3">
        <v>-0.00585543</v>
      </c>
      <c r="L32" s="3">
        <v>-0.20128</v>
      </c>
      <c r="M32" s="3">
        <v>-0.00585557</v>
      </c>
      <c r="N32" s="3">
        <v>-0.201279</v>
      </c>
      <c r="O32" s="3">
        <v>-0.0058556</v>
      </c>
      <c r="P32" s="3">
        <v>-0.200964</v>
      </c>
      <c r="Q32" s="3">
        <v>-0.000160772</v>
      </c>
      <c r="R32" s="3">
        <v>-0.200964</v>
      </c>
      <c r="S32" s="3">
        <v>-0.000160782</v>
      </c>
      <c r="T32" s="3">
        <v>-0.200964</v>
      </c>
      <c r="U32" s="3">
        <v>-0.000160782</v>
      </c>
      <c r="V32" s="3">
        <v>-0.200964</v>
      </c>
      <c r="W32" s="3">
        <v>-0.000160772</v>
      </c>
    </row>
    <row r="33" spans="2:23" s="3" customFormat="1" ht="12.75">
      <c r="B33" s="2"/>
      <c r="E33" s="3">
        <v>11</v>
      </c>
      <c r="H33" s="3">
        <v>-0.000163346</v>
      </c>
      <c r="I33" s="3">
        <v>-0.00197166</v>
      </c>
      <c r="J33" s="3">
        <v>-0.00197094</v>
      </c>
      <c r="K33" s="3">
        <v>0.000166212</v>
      </c>
      <c r="L33" s="3">
        <v>0.000166592</v>
      </c>
      <c r="M33" s="3">
        <v>0.00197385</v>
      </c>
      <c r="N33" s="3">
        <v>0.00197435</v>
      </c>
      <c r="O33" s="3">
        <v>-0.000163698</v>
      </c>
      <c r="P33" s="3">
        <v>5.33693E-08</v>
      </c>
      <c r="Q33" s="3">
        <v>-4.59129E-05</v>
      </c>
      <c r="R33" s="3">
        <v>-4.55107E-05</v>
      </c>
      <c r="S33" s="3">
        <v>2.72804E-06</v>
      </c>
      <c r="T33" s="3">
        <v>3.13287E-06</v>
      </c>
      <c r="U33" s="3">
        <v>4.82915E-05</v>
      </c>
      <c r="V33" s="3">
        <v>4.8695E-05</v>
      </c>
      <c r="W33" s="3">
        <v>-3.50899E-07</v>
      </c>
    </row>
    <row r="34" spans="2:23" s="3" customFormat="1" ht="12.75">
      <c r="B34" s="2"/>
      <c r="E34" s="3">
        <v>12</v>
      </c>
      <c r="H34" s="3">
        <v>-8.61391E-05</v>
      </c>
      <c r="I34" s="3">
        <v>-0.000800223</v>
      </c>
      <c r="J34" s="3">
        <v>8.62453E-05</v>
      </c>
      <c r="K34" s="3">
        <v>0.000802649</v>
      </c>
      <c r="L34" s="3">
        <v>-8.61505E-05</v>
      </c>
      <c r="M34" s="3">
        <v>-0.000800125</v>
      </c>
      <c r="N34" s="3">
        <v>8.60821E-05</v>
      </c>
      <c r="O34" s="3">
        <v>0.000802883</v>
      </c>
      <c r="P34" s="3">
        <v>-5.16927E-07</v>
      </c>
      <c r="Q34" s="3">
        <v>-1.80765E-05</v>
      </c>
      <c r="R34" s="3">
        <v>5.60128E-07</v>
      </c>
      <c r="S34" s="3">
        <v>2.07509E-05</v>
      </c>
      <c r="T34" s="3">
        <v>-5.16829E-07</v>
      </c>
      <c r="U34" s="3">
        <v>-1.80778E-05</v>
      </c>
      <c r="V34" s="3">
        <v>5.59445E-07</v>
      </c>
      <c r="W34" s="3">
        <v>2.07501E-05</v>
      </c>
    </row>
    <row r="35" spans="2:23" s="3" customFormat="1" ht="12.75">
      <c r="B35" s="2"/>
      <c r="E35" s="3">
        <v>13</v>
      </c>
      <c r="H35" s="3">
        <v>-4.68159E-05</v>
      </c>
      <c r="I35" s="3">
        <v>-0.000398469</v>
      </c>
      <c r="J35" s="3">
        <v>0.000398591</v>
      </c>
      <c r="K35" s="3">
        <v>-4.53929E-05</v>
      </c>
      <c r="L35" s="3">
        <v>4.56192E-05</v>
      </c>
      <c r="M35" s="3">
        <v>0.000400188</v>
      </c>
      <c r="N35" s="3">
        <v>-0.000399962</v>
      </c>
      <c r="O35" s="3">
        <v>4.70152E-05</v>
      </c>
      <c r="P35" s="3">
        <v>-7.97397E-07</v>
      </c>
      <c r="Q35" s="3">
        <v>-8.43508E-06</v>
      </c>
      <c r="R35" s="3">
        <v>8.70718E-06</v>
      </c>
      <c r="S35" s="3">
        <v>6.82503E-07</v>
      </c>
      <c r="T35" s="3">
        <v>-4.10962E-07</v>
      </c>
      <c r="U35" s="3">
        <v>1.01874E-05</v>
      </c>
      <c r="V35" s="3">
        <v>-9.91567E-06</v>
      </c>
      <c r="W35" s="3">
        <v>1.06912E-06</v>
      </c>
    </row>
    <row r="36" spans="2:23" s="3" customFormat="1" ht="12.75">
      <c r="B36" s="2"/>
      <c r="E36" s="3">
        <v>14</v>
      </c>
      <c r="H36" s="3">
        <v>-0.150018</v>
      </c>
      <c r="I36" s="3">
        <v>-0.000216706</v>
      </c>
      <c r="J36" s="3">
        <v>-0.150018</v>
      </c>
      <c r="K36" s="3">
        <v>-0.000216617</v>
      </c>
      <c r="L36" s="3">
        <v>-0.150018</v>
      </c>
      <c r="M36" s="3">
        <v>-0.000216719</v>
      </c>
      <c r="N36" s="3">
        <v>-0.150018</v>
      </c>
      <c r="O36" s="3">
        <v>-0.00021672</v>
      </c>
      <c r="P36" s="3">
        <v>-0.149992</v>
      </c>
      <c r="Q36" s="3">
        <v>-3.70954E-06</v>
      </c>
      <c r="R36" s="3">
        <v>-0.149992</v>
      </c>
      <c r="S36" s="3">
        <v>-3.70964E-06</v>
      </c>
      <c r="T36" s="3">
        <v>-0.149992</v>
      </c>
      <c r="U36" s="3">
        <v>-3.70965E-06</v>
      </c>
      <c r="V36" s="3">
        <v>-0.149992</v>
      </c>
      <c r="W36" s="3">
        <v>-3.70972E-06</v>
      </c>
    </row>
    <row r="37" spans="2:23" s="3" customFormat="1" ht="12.75">
      <c r="B37" s="2"/>
      <c r="E37" s="3">
        <v>15</v>
      </c>
      <c r="H37" s="3">
        <v>-1.45617E-05</v>
      </c>
      <c r="I37" s="3">
        <v>-0.000124111</v>
      </c>
      <c r="J37" s="3">
        <v>-0.000123613</v>
      </c>
      <c r="K37" s="3">
        <v>1.40975E-05</v>
      </c>
      <c r="L37" s="3">
        <v>1.45155E-05</v>
      </c>
      <c r="M37" s="3">
        <v>0.000123186</v>
      </c>
      <c r="N37" s="3">
        <v>0.000123638</v>
      </c>
      <c r="O37" s="3">
        <v>-1.49716E-05</v>
      </c>
      <c r="P37" s="3">
        <v>-4.72185E-08</v>
      </c>
      <c r="Q37" s="3">
        <v>-2.35757E-06</v>
      </c>
      <c r="R37" s="3">
        <v>-1.91167E-06</v>
      </c>
      <c r="S37" s="3">
        <v>-4.39469E-07</v>
      </c>
      <c r="T37" s="3">
        <v>6.45537E-09</v>
      </c>
      <c r="U37" s="3">
        <v>1.42492E-06</v>
      </c>
      <c r="V37" s="3">
        <v>1.87087E-06</v>
      </c>
      <c r="W37" s="3">
        <v>-4.93203E-07</v>
      </c>
    </row>
    <row r="39" spans="2:23" s="3" customFormat="1" ht="12.75">
      <c r="B39" s="2"/>
      <c r="E39" s="3" t="s">
        <v>0</v>
      </c>
      <c r="H39" s="3" t="s">
        <v>1</v>
      </c>
      <c r="I39" s="3" t="s">
        <v>2</v>
      </c>
      <c r="J39" s="3" t="s">
        <v>1</v>
      </c>
      <c r="K39" s="3" t="s">
        <v>22</v>
      </c>
      <c r="L39" s="3" t="s">
        <v>1</v>
      </c>
      <c r="M39" s="3" t="s">
        <v>22</v>
      </c>
      <c r="N39" s="3" t="s">
        <v>1</v>
      </c>
      <c r="O39" s="3" t="s">
        <v>29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4" t="s">
        <v>1</v>
      </c>
      <c r="W39" s="4" t="s">
        <v>1</v>
      </c>
    </row>
    <row r="40" spans="1:23" s="6" customFormat="1" ht="38.25">
      <c r="A40" s="5" t="s">
        <v>37</v>
      </c>
      <c r="B40" s="5" t="s">
        <v>50</v>
      </c>
      <c r="C40" s="5" t="s">
        <v>46</v>
      </c>
      <c r="D40" s="5" t="s">
        <v>47</v>
      </c>
      <c r="E40" s="5" t="s">
        <v>4</v>
      </c>
      <c r="F40" s="6" t="s">
        <v>48</v>
      </c>
      <c r="G40" s="6" t="s">
        <v>65</v>
      </c>
      <c r="H40" s="6" t="s">
        <v>5</v>
      </c>
      <c r="I40" s="6" t="s">
        <v>6</v>
      </c>
      <c r="J40" s="6" t="s">
        <v>5</v>
      </c>
      <c r="K40" s="6" t="s">
        <v>6</v>
      </c>
      <c r="L40" s="6" t="s">
        <v>5</v>
      </c>
      <c r="M40" s="6" t="s">
        <v>6</v>
      </c>
      <c r="N40" s="6" t="s">
        <v>5</v>
      </c>
      <c r="O40" s="6" t="s">
        <v>6</v>
      </c>
      <c r="P40" s="6" t="s">
        <v>5</v>
      </c>
      <c r="Q40" s="6" t="s">
        <v>6</v>
      </c>
      <c r="R40" s="6" t="s">
        <v>5</v>
      </c>
      <c r="S40" s="6" t="s">
        <v>6</v>
      </c>
      <c r="T40" s="6" t="s">
        <v>5</v>
      </c>
      <c r="U40" s="6" t="s">
        <v>6</v>
      </c>
      <c r="V40" s="7" t="s">
        <v>5</v>
      </c>
      <c r="W40" s="7" t="s">
        <v>6</v>
      </c>
    </row>
    <row r="41" spans="1:23" s="3" customFormat="1" ht="12.75">
      <c r="A41" s="2" t="s">
        <v>38</v>
      </c>
      <c r="B41" s="8">
        <f>'choix config'!H40</f>
        <v>-4.4667814045774605</v>
      </c>
      <c r="C41" s="2">
        <f aca="true" t="shared" si="0" ref="C41:C55">($B$41*H41+$B$42*J41+$B$43*L41+$B$44*N41+$B$45*P41+$B$46*R41+$B$47*T41+$B$48*V41)/100</f>
        <v>-1.5781213466057768E-09</v>
      </c>
      <c r="D41" s="2">
        <f aca="true" t="shared" si="1" ref="D41:D55">($B$41*I41+$B$42*K41+$B$43*M41+$B$44*O41+$B$45*Q41+$B$46*S41+$B$47*U41+$B$48*W41)/100</f>
        <v>-6.924688684202288E-09</v>
      </c>
      <c r="E41" s="9">
        <v>1</v>
      </c>
      <c r="F41" s="10" t="s">
        <v>49</v>
      </c>
      <c r="G41" s="10"/>
      <c r="H41" s="3">
        <v>-3.01558E-10</v>
      </c>
      <c r="I41" s="3">
        <v>-1.80638E-07</v>
      </c>
      <c r="J41" s="3">
        <v>1.80637E-07</v>
      </c>
      <c r="K41" s="3">
        <v>-3.00989E-10</v>
      </c>
      <c r="L41" s="3">
        <v>3.0106E-10</v>
      </c>
      <c r="M41" s="3">
        <v>1.80638E-07</v>
      </c>
      <c r="N41" s="3">
        <v>-1.80638E-07</v>
      </c>
      <c r="O41" s="3">
        <v>3.01458E-10</v>
      </c>
      <c r="P41" s="3">
        <v>-1.38097E-10</v>
      </c>
      <c r="Q41" s="3">
        <v>-1.38628E-07</v>
      </c>
      <c r="R41" s="3">
        <v>1.38629E-07</v>
      </c>
      <c r="S41" s="3">
        <v>-1.38651E-10</v>
      </c>
      <c r="T41" s="3">
        <v>1.38594E-10</v>
      </c>
      <c r="U41" s="3">
        <v>1.38628E-07</v>
      </c>
      <c r="V41" s="3">
        <v>-1.38628E-07</v>
      </c>
      <c r="W41" s="3">
        <v>1.38793E-10</v>
      </c>
    </row>
    <row r="42" spans="1:23" s="3" customFormat="1" ht="12.75">
      <c r="A42" s="2" t="s">
        <v>39</v>
      </c>
      <c r="B42" s="8">
        <f>'choix config'!H41</f>
        <v>12.051381911701526</v>
      </c>
      <c r="C42" s="2">
        <f t="shared" si="0"/>
        <v>-7.853736489824402E-11</v>
      </c>
      <c r="D42" s="2">
        <f t="shared" si="1"/>
        <v>-2.9272998267846346E-08</v>
      </c>
      <c r="E42" s="9">
        <v>2</v>
      </c>
      <c r="F42" s="10" t="s">
        <v>64</v>
      </c>
      <c r="G42" s="10"/>
      <c r="H42" s="3">
        <v>-4.36608E-10</v>
      </c>
      <c r="I42" s="3">
        <v>-1.44819E-07</v>
      </c>
      <c r="J42" s="3">
        <v>-4.36608E-10</v>
      </c>
      <c r="K42" s="3">
        <v>-1.44819E-07</v>
      </c>
      <c r="L42" s="3">
        <v>-4.36608E-10</v>
      </c>
      <c r="M42" s="3">
        <v>-1.44819E-07</v>
      </c>
      <c r="N42" s="3">
        <v>-4.36608E-10</v>
      </c>
      <c r="O42" s="3">
        <v>-1.44819E-07</v>
      </c>
      <c r="P42" s="3">
        <v>-1.45544E-10</v>
      </c>
      <c r="Q42" s="3">
        <v>-7.21646E-08</v>
      </c>
      <c r="R42" s="3">
        <v>-1.45544E-10</v>
      </c>
      <c r="S42" s="3">
        <v>-7.21647E-08</v>
      </c>
      <c r="T42" s="3">
        <v>-1.45544E-10</v>
      </c>
      <c r="U42" s="3">
        <v>-7.21646E-08</v>
      </c>
      <c r="V42" s="3">
        <v>-1.45544E-10</v>
      </c>
      <c r="W42" s="3">
        <v>-7.21647E-08</v>
      </c>
    </row>
    <row r="43" spans="1:23" s="3" customFormat="1" ht="12.75">
      <c r="A43" s="2" t="s">
        <v>40</v>
      </c>
      <c r="B43" s="8">
        <f>'choix config'!H42</f>
        <v>-6.63642217771816</v>
      </c>
      <c r="C43" s="2">
        <f t="shared" si="0"/>
        <v>0.018571782663102193</v>
      </c>
      <c r="D43" s="2">
        <f t="shared" si="1"/>
        <v>-0.08352291796857893</v>
      </c>
      <c r="E43" s="9">
        <v>3</v>
      </c>
      <c r="F43" s="3" t="s">
        <v>48</v>
      </c>
      <c r="H43" s="3">
        <v>-0.0122823</v>
      </c>
      <c r="I43" s="3">
        <v>-2.89824</v>
      </c>
      <c r="J43" s="3">
        <v>-2.89823</v>
      </c>
      <c r="K43" s="3">
        <v>0.0122844</v>
      </c>
      <c r="L43" s="3">
        <v>0.0122823</v>
      </c>
      <c r="M43" s="3">
        <v>2.89824</v>
      </c>
      <c r="N43" s="3">
        <v>2.89823</v>
      </c>
      <c r="O43" s="3">
        <v>-0.0122935</v>
      </c>
      <c r="P43" s="3">
        <v>-0.00267894</v>
      </c>
      <c r="Q43" s="3">
        <v>-0.94795</v>
      </c>
      <c r="R43" s="3">
        <v>-0.947951</v>
      </c>
      <c r="S43" s="3">
        <v>0.00268195</v>
      </c>
      <c r="T43" s="3">
        <v>0.00268262</v>
      </c>
      <c r="U43" s="3">
        <v>0.94795</v>
      </c>
      <c r="V43" s="3">
        <v>0.947951</v>
      </c>
      <c r="W43" s="3">
        <v>-0.00267987</v>
      </c>
    </row>
    <row r="44" spans="1:23" s="3" customFormat="1" ht="12.75">
      <c r="A44" s="2" t="s">
        <v>41</v>
      </c>
      <c r="B44" s="8">
        <f>'choix config'!H39</f>
        <v>12.542690876273028</v>
      </c>
      <c r="C44" s="2">
        <f t="shared" si="0"/>
        <v>0.003798722808592338</v>
      </c>
      <c r="D44" s="2">
        <f t="shared" si="1"/>
        <v>0.6980534604653674</v>
      </c>
      <c r="E44" s="9">
        <v>4</v>
      </c>
      <c r="F44" s="3" t="s">
        <v>48</v>
      </c>
      <c r="H44" s="3">
        <v>-0.0092701</v>
      </c>
      <c r="I44" s="3">
        <v>-1.60239</v>
      </c>
      <c r="J44" s="3">
        <v>0.00927789</v>
      </c>
      <c r="K44" s="3">
        <v>1.60239</v>
      </c>
      <c r="L44" s="3">
        <v>-0.00927169</v>
      </c>
      <c r="M44" s="3">
        <v>-1.60239</v>
      </c>
      <c r="N44" s="3">
        <v>0.00927939</v>
      </c>
      <c r="O44" s="3">
        <v>1.60238</v>
      </c>
      <c r="P44" s="3">
        <v>-0.00136429</v>
      </c>
      <c r="Q44" s="3">
        <v>-0.353094</v>
      </c>
      <c r="R44" s="3">
        <v>0.00136542</v>
      </c>
      <c r="S44" s="3">
        <v>0.353095</v>
      </c>
      <c r="T44" s="3">
        <v>-0.00136535</v>
      </c>
      <c r="U44" s="3">
        <v>-0.353095</v>
      </c>
      <c r="V44" s="3">
        <v>0.00136524</v>
      </c>
      <c r="W44" s="3">
        <v>0.353094</v>
      </c>
    </row>
    <row r="45" spans="1:23" s="3" customFormat="1" ht="12.75">
      <c r="A45" s="2" t="s">
        <v>42</v>
      </c>
      <c r="B45" s="8">
        <f>B41</f>
        <v>-4.4667814045774605</v>
      </c>
      <c r="C45" s="2">
        <f t="shared" si="0"/>
        <v>-0.004620781338447872</v>
      </c>
      <c r="D45" s="2">
        <f t="shared" si="1"/>
        <v>-0.019721594105241224</v>
      </c>
      <c r="E45" s="9">
        <v>5</v>
      </c>
      <c r="F45" s="3" t="s">
        <v>48</v>
      </c>
      <c r="H45" s="3">
        <v>-0.00619007</v>
      </c>
      <c r="I45" s="3">
        <v>-0.791493</v>
      </c>
      <c r="J45" s="3">
        <v>0.791491</v>
      </c>
      <c r="K45" s="3">
        <v>-0.00619298</v>
      </c>
      <c r="L45" s="3">
        <v>0.00619051</v>
      </c>
      <c r="M45" s="3">
        <v>0.791493</v>
      </c>
      <c r="N45" s="3">
        <v>-0.791489</v>
      </c>
      <c r="O45" s="3">
        <v>0.00619203</v>
      </c>
      <c r="P45" s="3">
        <v>-0.000616264</v>
      </c>
      <c r="Q45" s="3">
        <v>-0.119022</v>
      </c>
      <c r="R45" s="3">
        <v>0.119023</v>
      </c>
      <c r="S45" s="3">
        <v>-0.000616421</v>
      </c>
      <c r="T45" s="3">
        <v>0.000616543</v>
      </c>
      <c r="U45" s="3">
        <v>0.119022</v>
      </c>
      <c r="V45" s="3">
        <v>-0.119022</v>
      </c>
      <c r="W45" s="3">
        <v>0.000616218</v>
      </c>
    </row>
    <row r="46" spans="1:23" s="3" customFormat="1" ht="12.75">
      <c r="A46" s="2" t="s">
        <v>43</v>
      </c>
      <c r="B46" s="8">
        <f>B42</f>
        <v>12.051381911701526</v>
      </c>
      <c r="C46" s="2">
        <f t="shared" si="0"/>
        <v>-0.0005454141172959399</v>
      </c>
      <c r="D46" s="2">
        <f t="shared" si="1"/>
        <v>-0.052715828216428624</v>
      </c>
      <c r="E46" s="9">
        <v>6</v>
      </c>
      <c r="F46" s="3" t="s">
        <v>48</v>
      </c>
      <c r="H46" s="3">
        <v>-0.00378499</v>
      </c>
      <c r="I46" s="3">
        <v>-0.354197</v>
      </c>
      <c r="J46" s="3">
        <v>-0.00378855</v>
      </c>
      <c r="K46" s="3">
        <v>-0.354195</v>
      </c>
      <c r="L46" s="3">
        <v>-0.00378632</v>
      </c>
      <c r="M46" s="3">
        <v>-0.354196</v>
      </c>
      <c r="N46" s="3">
        <v>-0.00378543</v>
      </c>
      <c r="O46" s="3">
        <v>-0.354194</v>
      </c>
      <c r="P46" s="3">
        <v>-0.000254914</v>
      </c>
      <c r="Q46" s="3">
        <v>-0.036559</v>
      </c>
      <c r="R46" s="3">
        <v>-0.000254914</v>
      </c>
      <c r="S46" s="3">
        <v>-0.0365592</v>
      </c>
      <c r="T46" s="3">
        <v>-0.000254914</v>
      </c>
      <c r="U46" s="3">
        <v>-0.0365592</v>
      </c>
      <c r="V46" s="3">
        <v>-0.000254914</v>
      </c>
      <c r="W46" s="3">
        <v>-0.0365589</v>
      </c>
    </row>
    <row r="47" spans="1:23" s="3" customFormat="1" ht="12.75">
      <c r="A47" s="2" t="s">
        <v>44</v>
      </c>
      <c r="B47" s="8">
        <f>B43</f>
        <v>-6.63642217771816</v>
      </c>
      <c r="C47" s="2">
        <f t="shared" si="0"/>
        <v>0.0007094706912837645</v>
      </c>
      <c r="D47" s="2">
        <f t="shared" si="1"/>
        <v>-0.0033620711249478653</v>
      </c>
      <c r="E47" s="9">
        <v>7</v>
      </c>
      <c r="F47" s="3" t="s">
        <v>48</v>
      </c>
      <c r="H47" s="3">
        <v>-0.00216765</v>
      </c>
      <c r="I47" s="3">
        <v>-0.144201</v>
      </c>
      <c r="J47" s="3">
        <v>-0.1442</v>
      </c>
      <c r="K47" s="3">
        <v>0.00216976</v>
      </c>
      <c r="L47" s="3">
        <v>0.00216865</v>
      </c>
      <c r="M47" s="3">
        <v>0.144201</v>
      </c>
      <c r="N47" s="3">
        <v>0.144199</v>
      </c>
      <c r="O47" s="3">
        <v>-0.00216824</v>
      </c>
      <c r="P47" s="3">
        <v>-9.88154E-05</v>
      </c>
      <c r="Q47" s="3">
        <v>-0.0102542</v>
      </c>
      <c r="R47" s="3">
        <v>-0.0102543</v>
      </c>
      <c r="S47" s="3">
        <v>9.88407E-05</v>
      </c>
      <c r="T47" s="3">
        <v>9.87949E-05</v>
      </c>
      <c r="U47" s="3">
        <v>0.0102543</v>
      </c>
      <c r="V47" s="3">
        <v>0.0102542</v>
      </c>
      <c r="W47" s="3">
        <v>-9.87315E-05</v>
      </c>
    </row>
    <row r="48" spans="1:23" s="3" customFormat="1" ht="12.75">
      <c r="A48" s="2" t="s">
        <v>45</v>
      </c>
      <c r="B48" s="8">
        <f>B44</f>
        <v>12.542690876273028</v>
      </c>
      <c r="C48" s="2">
        <f t="shared" si="0"/>
        <v>0.0004345884627066977</v>
      </c>
      <c r="D48" s="2">
        <f t="shared" si="1"/>
        <v>0.02002049312681504</v>
      </c>
      <c r="E48" s="9">
        <v>8</v>
      </c>
      <c r="F48" s="3" t="s">
        <v>48</v>
      </c>
      <c r="H48" s="3">
        <v>-0.00118064</v>
      </c>
      <c r="I48" s="3">
        <v>-0.0534501</v>
      </c>
      <c r="J48" s="3">
        <v>0.00118177</v>
      </c>
      <c r="K48" s="3">
        <v>0.0534492</v>
      </c>
      <c r="L48" s="3">
        <v>-0.00118111</v>
      </c>
      <c r="M48" s="3">
        <v>-0.0534492</v>
      </c>
      <c r="N48" s="3">
        <v>0.00118065</v>
      </c>
      <c r="O48" s="3">
        <v>0.0534487</v>
      </c>
      <c r="P48" s="3">
        <v>-3.63379E-05</v>
      </c>
      <c r="Q48" s="3">
        <v>-0.00263493</v>
      </c>
      <c r="R48" s="3">
        <v>3.6331E-05</v>
      </c>
      <c r="S48" s="3">
        <v>0.00263498</v>
      </c>
      <c r="T48" s="3">
        <v>-3.63183E-05</v>
      </c>
      <c r="U48" s="3">
        <v>-0.00263499</v>
      </c>
      <c r="V48" s="3">
        <v>3.62901E-05</v>
      </c>
      <c r="W48" s="3">
        <v>0.00263492</v>
      </c>
    </row>
    <row r="49" spans="2:23" s="3" customFormat="1" ht="12.75">
      <c r="B49" s="2"/>
      <c r="C49" s="2">
        <f t="shared" si="0"/>
        <v>-0.00010605752001396015</v>
      </c>
      <c r="D49" s="2">
        <f t="shared" si="1"/>
        <v>-0.00040466212218105024</v>
      </c>
      <c r="E49" s="9">
        <v>9</v>
      </c>
      <c r="F49" s="3" t="s">
        <v>48</v>
      </c>
      <c r="H49" s="3">
        <v>-0.000621008</v>
      </c>
      <c r="I49" s="3">
        <v>-0.0181585</v>
      </c>
      <c r="J49" s="3">
        <v>0.018158</v>
      </c>
      <c r="K49" s="3">
        <v>-0.000621517</v>
      </c>
      <c r="L49" s="3">
        <v>0.000621114</v>
      </c>
      <c r="M49" s="3">
        <v>0.0181579</v>
      </c>
      <c r="N49" s="3">
        <v>-0.0181578</v>
      </c>
      <c r="O49" s="3">
        <v>0.000620828</v>
      </c>
      <c r="P49" s="3">
        <v>-1.28733E-05</v>
      </c>
      <c r="Q49" s="3">
        <v>-0.000633933</v>
      </c>
      <c r="R49" s="3">
        <v>0.000633958</v>
      </c>
      <c r="S49" s="3">
        <v>-1.28744E-05</v>
      </c>
      <c r="T49" s="3">
        <v>1.28648E-05</v>
      </c>
      <c r="U49" s="3">
        <v>0.000633958</v>
      </c>
      <c r="V49" s="3">
        <v>-0.000633931</v>
      </c>
      <c r="W49" s="3">
        <v>1.28553E-05</v>
      </c>
    </row>
    <row r="50" spans="2:23" s="3" customFormat="1" ht="12.75">
      <c r="B50" s="2"/>
      <c r="C50" s="2">
        <f t="shared" si="0"/>
        <v>-4.382456706120988E-05</v>
      </c>
      <c r="D50" s="2">
        <f t="shared" si="1"/>
        <v>-0.0008102619694379505</v>
      </c>
      <c r="E50" s="9">
        <v>10</v>
      </c>
      <c r="F50" s="3" t="s">
        <v>48</v>
      </c>
      <c r="H50" s="3">
        <v>-0.00032035</v>
      </c>
      <c r="I50" s="3">
        <v>-0.00585087</v>
      </c>
      <c r="J50" s="3">
        <v>-0.000320586</v>
      </c>
      <c r="K50" s="3">
        <v>-0.00585036</v>
      </c>
      <c r="L50" s="3">
        <v>-0.000320475</v>
      </c>
      <c r="M50" s="3">
        <v>-0.0058505</v>
      </c>
      <c r="N50" s="3">
        <v>-0.000320225</v>
      </c>
      <c r="O50" s="3">
        <v>-0.00585054</v>
      </c>
      <c r="P50" s="3">
        <v>-4.46302E-06</v>
      </c>
      <c r="Q50" s="3">
        <v>-0.00015571</v>
      </c>
      <c r="R50" s="3">
        <v>-4.46302E-06</v>
      </c>
      <c r="S50" s="3">
        <v>-0.00015572</v>
      </c>
      <c r="T50" s="3">
        <v>-4.46302E-06</v>
      </c>
      <c r="U50" s="3">
        <v>-0.00015572</v>
      </c>
      <c r="V50" s="3">
        <v>-4.46302E-06</v>
      </c>
      <c r="W50" s="3">
        <v>-0.000155709</v>
      </c>
    </row>
    <row r="51" spans="2:23" s="3" customFormat="1" ht="12.75">
      <c r="B51" s="2"/>
      <c r="C51" s="2">
        <f t="shared" si="0"/>
        <v>6.3353452150300175E-06</v>
      </c>
      <c r="D51" s="2">
        <f t="shared" si="1"/>
        <v>-4.461383683608444E-05</v>
      </c>
      <c r="E51" s="9">
        <v>11</v>
      </c>
      <c r="F51" s="3" t="s">
        <v>48</v>
      </c>
      <c r="H51" s="3">
        <v>-0.00016494</v>
      </c>
      <c r="I51" s="3">
        <v>-0.00197285</v>
      </c>
      <c r="J51" s="3">
        <v>-0.00197253</v>
      </c>
      <c r="K51" s="3">
        <v>0.000165025</v>
      </c>
      <c r="L51" s="3">
        <v>0.000164998</v>
      </c>
      <c r="M51" s="3">
        <v>0.00197266</v>
      </c>
      <c r="N51" s="3">
        <v>0.00197276</v>
      </c>
      <c r="O51" s="3">
        <v>-0.000164885</v>
      </c>
      <c r="P51" s="3">
        <v>-1.54001E-06</v>
      </c>
      <c r="Q51" s="3">
        <v>-4.71006E-05</v>
      </c>
      <c r="R51" s="3">
        <v>-4.71041E-05</v>
      </c>
      <c r="S51" s="3">
        <v>1.54041E-06</v>
      </c>
      <c r="T51" s="3">
        <v>1.53949E-06</v>
      </c>
      <c r="U51" s="3">
        <v>4.71039E-05</v>
      </c>
      <c r="V51" s="3">
        <v>4.71016E-05</v>
      </c>
      <c r="W51" s="3">
        <v>-1.53853E-06</v>
      </c>
    </row>
    <row r="52" spans="2:23" s="3" customFormat="1" ht="12.75">
      <c r="B52" s="2"/>
      <c r="C52" s="2">
        <f t="shared" si="0"/>
        <v>3.0944997943593126E-05</v>
      </c>
      <c r="D52" s="2">
        <f t="shared" si="1"/>
        <v>0.0002930270728546448</v>
      </c>
      <c r="E52" s="9">
        <v>12</v>
      </c>
      <c r="F52" s="3" t="s">
        <v>48</v>
      </c>
      <c r="H52" s="3">
        <v>-8.61606E-05</v>
      </c>
      <c r="I52" s="3">
        <v>-0.000801559</v>
      </c>
      <c r="J52" s="3">
        <v>8.62239E-05</v>
      </c>
      <c r="K52" s="3">
        <v>0.000801312</v>
      </c>
      <c r="L52" s="3">
        <v>-8.6172E-05</v>
      </c>
      <c r="M52" s="3">
        <v>-0.000801461</v>
      </c>
      <c r="N52" s="3">
        <v>8.60606E-05</v>
      </c>
      <c r="O52" s="3">
        <v>0.000801546</v>
      </c>
      <c r="P52" s="3">
        <v>-5.38375E-07</v>
      </c>
      <c r="Q52" s="3">
        <v>-1.9413E-05</v>
      </c>
      <c r="R52" s="3">
        <v>5.3868E-07</v>
      </c>
      <c r="S52" s="3">
        <v>1.94144E-05</v>
      </c>
      <c r="T52" s="3">
        <v>-5.38277E-07</v>
      </c>
      <c r="U52" s="3">
        <v>-1.94143E-05</v>
      </c>
      <c r="V52" s="3">
        <v>5.37997E-07</v>
      </c>
      <c r="W52" s="3">
        <v>1.94136E-05</v>
      </c>
    </row>
    <row r="53" spans="2:23" s="3" customFormat="1" ht="12.75">
      <c r="B53" s="2"/>
      <c r="C53" s="2">
        <f t="shared" si="0"/>
        <v>-3.0349640124224103E-06</v>
      </c>
      <c r="D53" s="2">
        <f t="shared" si="1"/>
        <v>-8.652203259882952E-06</v>
      </c>
      <c r="E53" s="9">
        <v>13</v>
      </c>
      <c r="F53" s="3" t="s">
        <v>48</v>
      </c>
      <c r="H53" s="3">
        <v>-4.62116E-05</v>
      </c>
      <c r="I53" s="3">
        <v>-0.000399345</v>
      </c>
      <c r="J53" s="3">
        <v>0.000399196</v>
      </c>
      <c r="K53" s="3">
        <v>-4.62688E-05</v>
      </c>
      <c r="L53" s="3">
        <v>4.62235E-05</v>
      </c>
      <c r="M53" s="3">
        <v>0.000399312</v>
      </c>
      <c r="N53" s="3">
        <v>-0.000399358</v>
      </c>
      <c r="O53" s="3">
        <v>4.61393E-05</v>
      </c>
      <c r="P53" s="3">
        <v>-1.93129E-07</v>
      </c>
      <c r="Q53" s="3">
        <v>-9.311E-06</v>
      </c>
      <c r="R53" s="3">
        <v>9.31145E-06</v>
      </c>
      <c r="S53" s="3">
        <v>-1.93416E-07</v>
      </c>
      <c r="T53" s="3">
        <v>1.93306E-07</v>
      </c>
      <c r="U53" s="3">
        <v>9.31145E-06</v>
      </c>
      <c r="V53" s="3">
        <v>-9.3114E-06</v>
      </c>
      <c r="W53" s="3">
        <v>1.93205E-07</v>
      </c>
    </row>
    <row r="54" spans="2:23" s="3" customFormat="1" ht="12.75">
      <c r="B54" s="2"/>
      <c r="C54" s="2">
        <f t="shared" si="0"/>
        <v>-3.456683460528736E-06</v>
      </c>
      <c r="D54" s="2">
        <f t="shared" si="1"/>
        <v>-2.990802936373042E-05</v>
      </c>
      <c r="E54" s="9">
        <v>14</v>
      </c>
      <c r="F54" s="3" t="s">
        <v>48</v>
      </c>
      <c r="H54" s="3">
        <v>-2.55673E-05</v>
      </c>
      <c r="I54" s="3">
        <v>-0.00021738</v>
      </c>
      <c r="J54" s="3">
        <v>-2.5609E-05</v>
      </c>
      <c r="K54" s="3">
        <v>-0.000217291</v>
      </c>
      <c r="L54" s="3">
        <v>-2.55673E-05</v>
      </c>
      <c r="M54" s="3">
        <v>-0.000217393</v>
      </c>
      <c r="N54" s="3">
        <v>-2.55117E-05</v>
      </c>
      <c r="O54" s="3">
        <v>-0.000217394</v>
      </c>
      <c r="P54" s="3">
        <v>-6.95342E-08</v>
      </c>
      <c r="Q54" s="3">
        <v>-4.38358E-06</v>
      </c>
      <c r="R54" s="3">
        <v>-6.95342E-08</v>
      </c>
      <c r="S54" s="3">
        <v>-4.38368E-06</v>
      </c>
      <c r="T54" s="3">
        <v>-6.95342E-08</v>
      </c>
      <c r="U54" s="3">
        <v>-4.38369E-06</v>
      </c>
      <c r="V54" s="3">
        <v>-6.95342E-08</v>
      </c>
      <c r="W54" s="3">
        <v>-4.38376E-06</v>
      </c>
    </row>
    <row r="55" spans="2:23" s="3" customFormat="1" ht="12.75">
      <c r="B55" s="2"/>
      <c r="C55" s="2">
        <f t="shared" si="0"/>
        <v>3.091968014723232E-07</v>
      </c>
      <c r="D55" s="2">
        <f t="shared" si="1"/>
        <v>-2.7885651055306198E-06</v>
      </c>
      <c r="E55" s="9">
        <v>15</v>
      </c>
      <c r="F55" s="3" t="s">
        <v>48</v>
      </c>
      <c r="H55" s="3">
        <v>-1.45413E-05</v>
      </c>
      <c r="I55" s="3">
        <v>-0.000123645</v>
      </c>
      <c r="J55" s="3">
        <v>-0.000123592</v>
      </c>
      <c r="K55" s="3">
        <v>1.45638E-05</v>
      </c>
      <c r="L55" s="3">
        <v>1.45359E-05</v>
      </c>
      <c r="M55" s="3">
        <v>0.000123653</v>
      </c>
      <c r="N55" s="3">
        <v>0.000123659</v>
      </c>
      <c r="O55" s="3">
        <v>-1.45053E-05</v>
      </c>
      <c r="P55" s="3">
        <v>-2.67973E-08</v>
      </c>
      <c r="Q55" s="3">
        <v>-1.89123E-06</v>
      </c>
      <c r="R55" s="3">
        <v>-1.89125E-06</v>
      </c>
      <c r="S55" s="3">
        <v>2.68704E-08</v>
      </c>
      <c r="T55" s="3">
        <v>2.68766E-08</v>
      </c>
      <c r="U55" s="3">
        <v>1.89126E-06</v>
      </c>
      <c r="V55" s="3">
        <v>1.89129E-06</v>
      </c>
      <c r="W55" s="3">
        <v>-2.68638E-08</v>
      </c>
    </row>
    <row r="56" spans="2:23" s="3" customFormat="1" ht="12.75">
      <c r="B56" s="2"/>
      <c r="V56" s="4"/>
      <c r="W56" s="4"/>
    </row>
    <row r="57" spans="2:23" s="3" customFormat="1" ht="12.75">
      <c r="B57" s="2"/>
      <c r="E57" s="3" t="s">
        <v>0</v>
      </c>
      <c r="H57" s="3" t="s">
        <v>1</v>
      </c>
      <c r="I57" s="3" t="s">
        <v>2</v>
      </c>
      <c r="J57" s="3" t="s">
        <v>1</v>
      </c>
      <c r="K57" s="3" t="s">
        <v>22</v>
      </c>
      <c r="L57" s="3" t="s">
        <v>1</v>
      </c>
      <c r="M57" s="3" t="s">
        <v>22</v>
      </c>
      <c r="N57" s="3" t="s">
        <v>1</v>
      </c>
      <c r="O57" s="3" t="s">
        <v>29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4" t="s">
        <v>1</v>
      </c>
      <c r="W57" s="4" t="s">
        <v>1</v>
      </c>
    </row>
    <row r="58" spans="2:23" s="3" customFormat="1" ht="12.75">
      <c r="B58" s="2"/>
      <c r="E58" s="3" t="s">
        <v>8</v>
      </c>
      <c r="V58" s="4"/>
      <c r="W58" s="4"/>
    </row>
    <row r="59" spans="2:23" s="3" customFormat="1" ht="12.75">
      <c r="B59" s="2"/>
      <c r="E59" s="3" t="s">
        <v>4</v>
      </c>
      <c r="H59" s="3" t="s">
        <v>9</v>
      </c>
      <c r="I59" s="3" t="s">
        <v>6</v>
      </c>
      <c r="J59" s="3" t="s">
        <v>9</v>
      </c>
      <c r="K59" s="3" t="s">
        <v>6</v>
      </c>
      <c r="L59" s="3" t="s">
        <v>9</v>
      </c>
      <c r="M59" s="3" t="s">
        <v>6</v>
      </c>
      <c r="N59" s="3" t="s">
        <v>9</v>
      </c>
      <c r="O59" s="3" t="s">
        <v>6</v>
      </c>
      <c r="P59" s="3" t="s">
        <v>9</v>
      </c>
      <c r="Q59" s="3" t="s">
        <v>6</v>
      </c>
      <c r="R59" s="3" t="s">
        <v>9</v>
      </c>
      <c r="S59" s="3" t="s">
        <v>6</v>
      </c>
      <c r="T59" s="3" t="s">
        <v>9</v>
      </c>
      <c r="U59" s="3" t="s">
        <v>6</v>
      </c>
      <c r="V59" s="4" t="s">
        <v>9</v>
      </c>
      <c r="W59" s="4" t="s">
        <v>6</v>
      </c>
    </row>
    <row r="60" spans="2:23" s="3" customFormat="1" ht="12.75">
      <c r="B60" s="2"/>
      <c r="E60" s="3">
        <v>1</v>
      </c>
      <c r="H60" s="3">
        <v>-3.91218E-10</v>
      </c>
      <c r="I60" s="3">
        <v>-1.80545E-07</v>
      </c>
      <c r="J60" s="3">
        <v>1.80548E-07</v>
      </c>
      <c r="K60" s="3" t="s">
        <v>25</v>
      </c>
      <c r="L60" s="3">
        <v>2.114E-10</v>
      </c>
      <c r="M60" s="3" t="s">
        <v>27</v>
      </c>
      <c r="N60" s="3">
        <v>-1.80727E-07</v>
      </c>
      <c r="O60" s="3">
        <v>3.94193E-10</v>
      </c>
      <c r="P60" s="3">
        <v>-2.27757E-10</v>
      </c>
      <c r="Q60" s="3">
        <v>-1.38536E-07</v>
      </c>
      <c r="R60" s="3">
        <v>1.38539E-07</v>
      </c>
      <c r="S60" s="3">
        <v>-4.59163E-11</v>
      </c>
      <c r="T60" s="3">
        <v>4.89339E-11</v>
      </c>
      <c r="U60" s="3">
        <v>1.38721E-07</v>
      </c>
      <c r="V60" s="3">
        <v>-1.38718E-07</v>
      </c>
      <c r="W60" s="3">
        <v>2.31528E-10</v>
      </c>
    </row>
    <row r="61" spans="2:23" s="3" customFormat="1" ht="12.75">
      <c r="B61" s="2"/>
      <c r="E61" s="3">
        <v>2</v>
      </c>
      <c r="H61" s="3">
        <v>0.000319438</v>
      </c>
      <c r="I61" s="3">
        <v>-1.45093E-07</v>
      </c>
      <c r="J61" s="3">
        <v>0.000319438</v>
      </c>
      <c r="K61" s="3" t="s">
        <v>26</v>
      </c>
      <c r="L61" s="3">
        <v>0.000319438</v>
      </c>
      <c r="M61" s="3" t="s">
        <v>28</v>
      </c>
      <c r="N61" s="3">
        <v>0.000319438</v>
      </c>
      <c r="O61" s="3">
        <v>-1.45093E-07</v>
      </c>
      <c r="P61" s="3">
        <v>0.000319438</v>
      </c>
      <c r="Q61" s="3">
        <v>-7.24391E-08</v>
      </c>
      <c r="R61" s="3">
        <v>0.000319438</v>
      </c>
      <c r="S61" s="3">
        <v>-7.24392E-08</v>
      </c>
      <c r="T61" s="3">
        <v>0.000319438</v>
      </c>
      <c r="U61" s="3">
        <v>-7.24392E-08</v>
      </c>
      <c r="V61" s="3">
        <v>0.000319438</v>
      </c>
      <c r="W61" s="3">
        <v>-7.24392E-08</v>
      </c>
    </row>
    <row r="62" spans="2:23" s="3" customFormat="1" ht="12.75">
      <c r="B62" s="2"/>
      <c r="E62" s="3">
        <v>3</v>
      </c>
      <c r="H62" s="3">
        <v>-0.011403</v>
      </c>
      <c r="I62" s="3">
        <v>-2.89764</v>
      </c>
      <c r="J62" s="3">
        <v>-2.89736</v>
      </c>
      <c r="K62" s="3">
        <v>0.0128857</v>
      </c>
      <c r="L62" s="3">
        <v>0.0131617</v>
      </c>
      <c r="M62" s="3">
        <v>2.89884</v>
      </c>
      <c r="N62" s="3">
        <v>2.89911</v>
      </c>
      <c r="O62" s="3">
        <v>-0.0116923</v>
      </c>
      <c r="P62" s="3">
        <v>-0.00179958</v>
      </c>
      <c r="Q62" s="3">
        <v>-0.947348</v>
      </c>
      <c r="R62" s="3">
        <v>-0.947072</v>
      </c>
      <c r="S62" s="3">
        <v>0.00328323</v>
      </c>
      <c r="T62" s="3">
        <v>0.00356199</v>
      </c>
      <c r="U62" s="3">
        <v>0.948552</v>
      </c>
      <c r="V62" s="3">
        <v>0.948831</v>
      </c>
      <c r="W62" s="3">
        <v>-0.00207858</v>
      </c>
    </row>
    <row r="63" spans="2:23" s="3" customFormat="1" ht="12.75">
      <c r="B63" s="2"/>
      <c r="E63" s="3">
        <v>4</v>
      </c>
      <c r="H63" s="3">
        <v>-0.00917767</v>
      </c>
      <c r="I63" s="3">
        <v>-1.60206</v>
      </c>
      <c r="J63" s="3">
        <v>0.00937032</v>
      </c>
      <c r="K63" s="3">
        <v>1.60271</v>
      </c>
      <c r="L63" s="3">
        <v>-0.00917927</v>
      </c>
      <c r="M63" s="3">
        <v>-1.60206</v>
      </c>
      <c r="N63" s="3">
        <v>0.00937181</v>
      </c>
      <c r="O63" s="3">
        <v>1.60271</v>
      </c>
      <c r="P63" s="3">
        <v>-0.00127186</v>
      </c>
      <c r="Q63" s="3">
        <v>-0.352768</v>
      </c>
      <c r="R63" s="3">
        <v>0.00145785</v>
      </c>
      <c r="S63" s="3">
        <v>0.353421</v>
      </c>
      <c r="T63" s="3">
        <v>-0.00127293</v>
      </c>
      <c r="U63" s="3">
        <v>-0.352769</v>
      </c>
      <c r="V63" s="3">
        <v>0.00145766</v>
      </c>
      <c r="W63" s="3">
        <v>0.35342</v>
      </c>
    </row>
    <row r="64" spans="2:23" s="3" customFormat="1" ht="12.75">
      <c r="B64" s="2"/>
      <c r="E64" s="3">
        <v>5</v>
      </c>
      <c r="H64" s="3">
        <v>-0.00622924</v>
      </c>
      <c r="I64" s="3">
        <v>-0.791332</v>
      </c>
      <c r="J64" s="3">
        <v>0.791452</v>
      </c>
      <c r="K64" s="3">
        <v>-0.00603168</v>
      </c>
      <c r="L64" s="3">
        <v>0.00615134</v>
      </c>
      <c r="M64" s="3">
        <v>0.791655</v>
      </c>
      <c r="N64" s="3">
        <v>-0.791528</v>
      </c>
      <c r="O64" s="3">
        <v>0.00635333</v>
      </c>
      <c r="P64" s="3">
        <v>-0.000655436</v>
      </c>
      <c r="Q64" s="3">
        <v>-0.118861</v>
      </c>
      <c r="R64" s="3">
        <v>0.118984</v>
      </c>
      <c r="S64" s="3">
        <v>-0.000455118</v>
      </c>
      <c r="T64" s="3">
        <v>0.00057737</v>
      </c>
      <c r="U64" s="3">
        <v>0.119184</v>
      </c>
      <c r="V64" s="3">
        <v>-0.119061</v>
      </c>
      <c r="W64" s="3">
        <v>0.00077752</v>
      </c>
    </row>
    <row r="65" spans="2:23" s="3" customFormat="1" ht="12.75">
      <c r="B65" s="2"/>
      <c r="E65" s="3">
        <v>6</v>
      </c>
      <c r="H65" s="3">
        <v>3.9206</v>
      </c>
      <c r="I65" s="3">
        <v>-0.354214</v>
      </c>
      <c r="J65" s="3">
        <v>3.9206</v>
      </c>
      <c r="K65" s="3">
        <v>-0.354213</v>
      </c>
      <c r="L65" s="3">
        <v>3.9206</v>
      </c>
      <c r="M65" s="3">
        <v>-0.354213</v>
      </c>
      <c r="N65" s="3">
        <v>3.9206</v>
      </c>
      <c r="O65" s="3">
        <v>-0.354211</v>
      </c>
      <c r="P65" s="3">
        <v>3.92413</v>
      </c>
      <c r="Q65" s="3">
        <v>-0.0365762</v>
      </c>
      <c r="R65" s="3">
        <v>3.92413</v>
      </c>
      <c r="S65" s="3">
        <v>-0.0365764</v>
      </c>
      <c r="T65" s="3">
        <v>3.92413</v>
      </c>
      <c r="U65" s="3">
        <v>-0.0365764</v>
      </c>
      <c r="V65" s="3">
        <v>3.92413</v>
      </c>
      <c r="W65" s="3">
        <v>-0.0365761</v>
      </c>
    </row>
    <row r="66" spans="2:23" s="3" customFormat="1" ht="12.75">
      <c r="B66" s="2"/>
      <c r="E66" s="3">
        <v>7</v>
      </c>
      <c r="H66" s="3">
        <v>-0.00219096</v>
      </c>
      <c r="I66" s="3">
        <v>-0.14424</v>
      </c>
      <c r="J66" s="3">
        <v>-0.144224</v>
      </c>
      <c r="K66" s="3">
        <v>0.00213079</v>
      </c>
      <c r="L66" s="3">
        <v>0.00214534</v>
      </c>
      <c r="M66" s="3">
        <v>0.144162</v>
      </c>
      <c r="N66" s="3">
        <v>0.144176</v>
      </c>
      <c r="O66" s="3">
        <v>-0.00220722</v>
      </c>
      <c r="P66" s="3">
        <v>-0.00012212</v>
      </c>
      <c r="Q66" s="3">
        <v>-0.0102932</v>
      </c>
      <c r="R66" s="3">
        <v>-0.0102776</v>
      </c>
      <c r="S66" s="3">
        <v>5.98668E-05</v>
      </c>
      <c r="T66" s="3">
        <v>7.54898E-05</v>
      </c>
      <c r="U66" s="3">
        <v>0.0102154</v>
      </c>
      <c r="V66" s="3">
        <v>0.0102309</v>
      </c>
      <c r="W66" s="3">
        <v>-0.000137705</v>
      </c>
    </row>
    <row r="67" spans="2:23" s="3" customFormat="1" ht="12.75">
      <c r="B67" s="2"/>
      <c r="E67" s="3">
        <v>8</v>
      </c>
      <c r="H67" s="3">
        <v>-0.00117594</v>
      </c>
      <c r="I67" s="3">
        <v>-0.053453</v>
      </c>
      <c r="J67" s="3">
        <v>0.00118647</v>
      </c>
      <c r="K67" s="3">
        <v>0.0534462</v>
      </c>
      <c r="L67" s="3">
        <v>-0.00117641</v>
      </c>
      <c r="M67" s="3">
        <v>-0.0534521</v>
      </c>
      <c r="N67" s="3">
        <v>0.00118535</v>
      </c>
      <c r="O67" s="3">
        <v>0.0534457</v>
      </c>
      <c r="P67" s="3">
        <v>-3.16374E-05</v>
      </c>
      <c r="Q67" s="3">
        <v>-0.00263789</v>
      </c>
      <c r="R67" s="3">
        <v>4.10315E-05</v>
      </c>
      <c r="S67" s="3">
        <v>0.00263202</v>
      </c>
      <c r="T67" s="3">
        <v>-3.16177E-05</v>
      </c>
      <c r="U67" s="3">
        <v>-0.00263795</v>
      </c>
      <c r="V67" s="3">
        <v>4.09906E-05</v>
      </c>
      <c r="W67" s="3">
        <v>0.00263195</v>
      </c>
    </row>
    <row r="68" spans="2:23" s="3" customFormat="1" ht="12.75">
      <c r="B68" s="2"/>
      <c r="E68" s="3">
        <v>9</v>
      </c>
      <c r="H68" s="3">
        <v>-0.000624689</v>
      </c>
      <c r="I68" s="3">
        <v>-0.018155</v>
      </c>
      <c r="J68" s="3">
        <v>0.0181543</v>
      </c>
      <c r="K68" s="3">
        <v>-0.000618031</v>
      </c>
      <c r="L68" s="3">
        <v>0.000617433</v>
      </c>
      <c r="M68" s="3">
        <v>0.0181614</v>
      </c>
      <c r="N68" s="3">
        <v>-0.0181615</v>
      </c>
      <c r="O68" s="3">
        <v>0.000624315</v>
      </c>
      <c r="P68" s="3">
        <v>-1.65541E-05</v>
      </c>
      <c r="Q68" s="3">
        <v>-0.000630447</v>
      </c>
      <c r="R68" s="3">
        <v>0.000630277</v>
      </c>
      <c r="S68" s="3">
        <v>-9.38798E-06</v>
      </c>
      <c r="T68" s="3">
        <v>9.18397E-06</v>
      </c>
      <c r="U68" s="3">
        <v>0.000637445</v>
      </c>
      <c r="V68" s="3">
        <v>-0.000637612</v>
      </c>
      <c r="W68" s="3">
        <v>1.63418E-05</v>
      </c>
    </row>
    <row r="69" spans="2:23" s="3" customFormat="1" ht="12.75">
      <c r="B69" s="2"/>
      <c r="E69" s="3">
        <v>10</v>
      </c>
      <c r="H69" s="3">
        <v>-0.20128</v>
      </c>
      <c r="I69" s="3">
        <v>-0.00585594</v>
      </c>
      <c r="J69" s="3">
        <v>-0.20128</v>
      </c>
      <c r="K69" s="3">
        <v>-0.00585543</v>
      </c>
      <c r="L69" s="3">
        <v>-0.20128</v>
      </c>
      <c r="M69" s="3">
        <v>-0.00585557</v>
      </c>
      <c r="N69" s="3">
        <v>-0.201279</v>
      </c>
      <c r="O69" s="3">
        <v>-0.0058556</v>
      </c>
      <c r="P69" s="3">
        <v>-0.200964</v>
      </c>
      <c r="Q69" s="3">
        <v>-0.000160772</v>
      </c>
      <c r="R69" s="3">
        <v>-0.200964</v>
      </c>
      <c r="S69" s="3">
        <v>-0.000160782</v>
      </c>
      <c r="T69" s="3">
        <v>-0.200964</v>
      </c>
      <c r="U69" s="3">
        <v>-0.000160782</v>
      </c>
      <c r="V69" s="3">
        <v>-0.200964</v>
      </c>
      <c r="W69" s="3">
        <v>-0.000160772</v>
      </c>
    </row>
    <row r="70" spans="2:23" s="3" customFormat="1" ht="12.75">
      <c r="B70" s="2"/>
      <c r="E70" s="3">
        <v>11</v>
      </c>
      <c r="H70" s="3">
        <v>-0.000163346</v>
      </c>
      <c r="I70" s="3">
        <v>-0.00197166</v>
      </c>
      <c r="J70" s="3">
        <v>-0.00197094</v>
      </c>
      <c r="K70" s="3">
        <v>0.000166212</v>
      </c>
      <c r="L70" s="3">
        <v>0.000166592</v>
      </c>
      <c r="M70" s="3">
        <v>0.00197385</v>
      </c>
      <c r="N70" s="3">
        <v>0.00197435</v>
      </c>
      <c r="O70" s="3">
        <v>-0.000163698</v>
      </c>
      <c r="P70" s="3">
        <v>5.33693E-08</v>
      </c>
      <c r="Q70" s="3">
        <v>-4.59129E-05</v>
      </c>
      <c r="R70" s="3">
        <v>-4.55107E-05</v>
      </c>
      <c r="S70" s="3">
        <v>2.72804E-06</v>
      </c>
      <c r="T70" s="3">
        <v>3.13287E-06</v>
      </c>
      <c r="U70" s="3">
        <v>4.82915E-05</v>
      </c>
      <c r="V70" s="3">
        <v>4.8695E-05</v>
      </c>
      <c r="W70" s="3">
        <v>-3.50899E-07</v>
      </c>
    </row>
    <row r="71" spans="2:23" s="3" customFormat="1" ht="12.75">
      <c r="B71" s="2"/>
      <c r="E71" s="3">
        <v>12</v>
      </c>
      <c r="H71" s="3">
        <v>-8.61391E-05</v>
      </c>
      <c r="I71" s="3">
        <v>-0.000800223</v>
      </c>
      <c r="J71" s="3">
        <v>8.62453E-05</v>
      </c>
      <c r="K71" s="3">
        <v>0.000802649</v>
      </c>
      <c r="L71" s="3">
        <v>-8.61505E-05</v>
      </c>
      <c r="M71" s="3">
        <v>-0.000800125</v>
      </c>
      <c r="N71" s="3">
        <v>8.60821E-05</v>
      </c>
      <c r="O71" s="3">
        <v>0.000802883</v>
      </c>
      <c r="P71" s="3">
        <v>-5.16927E-07</v>
      </c>
      <c r="Q71" s="3">
        <v>-1.80765E-05</v>
      </c>
      <c r="R71" s="3">
        <v>5.60128E-07</v>
      </c>
      <c r="S71" s="3">
        <v>2.07509E-05</v>
      </c>
      <c r="T71" s="3">
        <v>-5.16829E-07</v>
      </c>
      <c r="U71" s="3">
        <v>-1.80778E-05</v>
      </c>
      <c r="V71" s="3">
        <v>5.59445E-07</v>
      </c>
      <c r="W71" s="3">
        <v>2.07501E-05</v>
      </c>
    </row>
    <row r="72" spans="2:23" s="3" customFormat="1" ht="12.75">
      <c r="B72" s="2"/>
      <c r="E72" s="3">
        <v>13</v>
      </c>
      <c r="H72" s="3">
        <v>-4.68159E-05</v>
      </c>
      <c r="I72" s="3">
        <v>-0.000398469</v>
      </c>
      <c r="J72" s="3">
        <v>0.000398591</v>
      </c>
      <c r="K72" s="3">
        <v>-4.53929E-05</v>
      </c>
      <c r="L72" s="3">
        <v>4.56192E-05</v>
      </c>
      <c r="M72" s="3">
        <v>0.000400188</v>
      </c>
      <c r="N72" s="3">
        <v>-0.000399962</v>
      </c>
      <c r="O72" s="3">
        <v>4.70152E-05</v>
      </c>
      <c r="P72" s="3">
        <v>-7.97397E-07</v>
      </c>
      <c r="Q72" s="3">
        <v>-8.43508E-06</v>
      </c>
      <c r="R72" s="3">
        <v>8.70718E-06</v>
      </c>
      <c r="S72" s="3">
        <v>6.82503E-07</v>
      </c>
      <c r="T72" s="3">
        <v>-4.10962E-07</v>
      </c>
      <c r="U72" s="3">
        <v>1.01874E-05</v>
      </c>
      <c r="V72" s="3">
        <v>-9.91567E-06</v>
      </c>
      <c r="W72" s="3">
        <v>1.06912E-06</v>
      </c>
    </row>
    <row r="73" spans="2:23" s="3" customFormat="1" ht="12.75">
      <c r="B73" s="2"/>
      <c r="E73" s="3">
        <v>14</v>
      </c>
      <c r="H73" s="3">
        <v>-0.150018</v>
      </c>
      <c r="I73" s="3">
        <v>-0.000216706</v>
      </c>
      <c r="J73" s="3">
        <v>-0.150018</v>
      </c>
      <c r="K73" s="3">
        <v>-0.000216617</v>
      </c>
      <c r="L73" s="3">
        <v>-0.150018</v>
      </c>
      <c r="M73" s="3">
        <v>-0.000216719</v>
      </c>
      <c r="N73" s="3">
        <v>-0.150018</v>
      </c>
      <c r="O73" s="3">
        <v>-0.00021672</v>
      </c>
      <c r="P73" s="3">
        <v>-0.149992</v>
      </c>
      <c r="Q73" s="3">
        <v>-3.70954E-06</v>
      </c>
      <c r="R73" s="3">
        <v>-0.149992</v>
      </c>
      <c r="S73" s="3">
        <v>-3.70964E-06</v>
      </c>
      <c r="T73" s="3">
        <v>-0.149992</v>
      </c>
      <c r="U73" s="3">
        <v>-3.70965E-06</v>
      </c>
      <c r="V73" s="3">
        <v>-0.149992</v>
      </c>
      <c r="W73" s="3">
        <v>-3.70972E-06</v>
      </c>
    </row>
    <row r="74" spans="2:23" s="3" customFormat="1" ht="12.75">
      <c r="B74" s="2"/>
      <c r="E74" s="3">
        <v>15</v>
      </c>
      <c r="H74" s="3">
        <v>-1.45617E-05</v>
      </c>
      <c r="I74" s="3">
        <v>-0.000124111</v>
      </c>
      <c r="J74" s="3">
        <v>-0.000123613</v>
      </c>
      <c r="K74" s="3">
        <v>1.40975E-05</v>
      </c>
      <c r="L74" s="3">
        <v>1.45155E-05</v>
      </c>
      <c r="M74" s="3">
        <v>0.000123186</v>
      </c>
      <c r="N74" s="3">
        <v>0.000123638</v>
      </c>
      <c r="O74" s="3">
        <v>-1.49716E-05</v>
      </c>
      <c r="P74" s="3">
        <v>-4.72185E-08</v>
      </c>
      <c r="Q74" s="3">
        <v>-2.35757E-06</v>
      </c>
      <c r="R74" s="3">
        <v>-1.91167E-06</v>
      </c>
      <c r="S74" s="3">
        <v>-4.39469E-07</v>
      </c>
      <c r="T74" s="3">
        <v>6.45537E-09</v>
      </c>
      <c r="U74" s="3">
        <v>1.42492E-06</v>
      </c>
      <c r="V74" s="3">
        <v>1.87087E-06</v>
      </c>
      <c r="W74" s="3">
        <v>-4.93203E-07</v>
      </c>
    </row>
    <row r="75" spans="2:23" s="3" customFormat="1" ht="12.75">
      <c r="B75" s="2"/>
      <c r="V75" s="4"/>
      <c r="W75" s="4"/>
    </row>
    <row r="76" spans="2:23" s="3" customFormat="1" ht="12.75">
      <c r="B76" s="2"/>
      <c r="E76" s="3" t="s">
        <v>10</v>
      </c>
      <c r="H76" s="3" t="s">
        <v>11</v>
      </c>
      <c r="I76" s="3">
        <v>4195300000</v>
      </c>
      <c r="V76" s="4"/>
      <c r="W76" s="4"/>
    </row>
    <row r="77" spans="2:23" s="3" customFormat="1" ht="12.75">
      <c r="B77" s="2"/>
      <c r="E77" s="3">
        <v>2</v>
      </c>
      <c r="H77" s="3">
        <v>543315</v>
      </c>
      <c r="I77" s="3" t="s">
        <v>12</v>
      </c>
      <c r="V77" s="4"/>
      <c r="W77" s="4"/>
    </row>
    <row r="78" spans="2:23" s="3" customFormat="1" ht="12.75">
      <c r="B78" s="2"/>
      <c r="E78" s="3">
        <v>3</v>
      </c>
      <c r="H78" s="3">
        <v>351526</v>
      </c>
      <c r="I78" s="3" t="s">
        <v>13</v>
      </c>
      <c r="V78" s="4"/>
      <c r="W78" s="4"/>
    </row>
    <row r="79" spans="2:23" s="3" customFormat="1" ht="12.75">
      <c r="B79" s="2"/>
      <c r="E79" s="3">
        <v>4</v>
      </c>
      <c r="H79" s="3">
        <v>389511</v>
      </c>
      <c r="I79" s="3" t="s">
        <v>14</v>
      </c>
      <c r="V79" s="4"/>
      <c r="W79" s="4"/>
    </row>
    <row r="80" spans="2:23" s="3" customFormat="1" ht="12.75">
      <c r="B80" s="2"/>
      <c r="E80" s="3">
        <v>5</v>
      </c>
      <c r="H80" s="3">
        <v>269083</v>
      </c>
      <c r="I80" s="3" t="s">
        <v>15</v>
      </c>
      <c r="V80" s="4"/>
      <c r="W80" s="4"/>
    </row>
    <row r="81" spans="2:23" s="3" customFormat="1" ht="12.75">
      <c r="B81" s="2"/>
      <c r="E81" s="3">
        <v>6</v>
      </c>
      <c r="H81" s="3">
        <v>184730</v>
      </c>
      <c r="I81" s="3" t="s">
        <v>16</v>
      </c>
      <c r="V81" s="4"/>
      <c r="W81" s="4"/>
    </row>
    <row r="82" spans="2:23" s="3" customFormat="1" ht="12.75">
      <c r="B82" s="2"/>
      <c r="E82" s="3">
        <v>7</v>
      </c>
      <c r="H82" s="3">
        <v>49612.3</v>
      </c>
      <c r="I82" s="3" t="s">
        <v>17</v>
      </c>
      <c r="V82" s="4"/>
      <c r="W82" s="4"/>
    </row>
    <row r="83" spans="2:23" s="3" customFormat="1" ht="12.75">
      <c r="B83" s="2"/>
      <c r="E83" s="3">
        <v>8</v>
      </c>
      <c r="H83" s="3">
        <v>543315</v>
      </c>
      <c r="I83" s="3" t="s">
        <v>12</v>
      </c>
      <c r="V83" s="4"/>
      <c r="W83" s="4"/>
    </row>
    <row r="84" spans="2:23" s="3" customFormat="1" ht="12.75">
      <c r="B84" s="2"/>
      <c r="E84" s="3">
        <v>9</v>
      </c>
      <c r="H84" s="3">
        <v>351526</v>
      </c>
      <c r="I84" s="3" t="s">
        <v>13</v>
      </c>
      <c r="V84" s="4"/>
      <c r="W84" s="4"/>
    </row>
    <row r="85" spans="2:23" s="3" customFormat="1" ht="12.75">
      <c r="B85" s="2"/>
      <c r="E85" s="3">
        <v>10</v>
      </c>
      <c r="H85" s="3">
        <v>389511</v>
      </c>
      <c r="I85" s="3" t="s">
        <v>14</v>
      </c>
      <c r="V85" s="4"/>
      <c r="W85" s="4"/>
    </row>
    <row r="86" spans="2:23" s="3" customFormat="1" ht="12.75">
      <c r="B86" s="2"/>
      <c r="E86" s="3">
        <v>11</v>
      </c>
      <c r="H86" s="3">
        <v>269083</v>
      </c>
      <c r="I86" s="3" t="s">
        <v>15</v>
      </c>
      <c r="V86" s="4"/>
      <c r="W86" s="4"/>
    </row>
    <row r="87" spans="2:23" s="3" customFormat="1" ht="12.75">
      <c r="B87" s="2"/>
      <c r="E87" s="3">
        <v>12</v>
      </c>
      <c r="H87" s="3">
        <v>184730</v>
      </c>
      <c r="I87" s="3" t="s">
        <v>18</v>
      </c>
      <c r="V87" s="4"/>
      <c r="W87" s="4"/>
    </row>
    <row r="88" spans="2:23" s="3" customFormat="1" ht="12.75">
      <c r="B88" s="2"/>
      <c r="E88" s="3">
        <v>13</v>
      </c>
      <c r="H88" s="3">
        <v>-49612.2</v>
      </c>
      <c r="I88" s="3" t="s">
        <v>17</v>
      </c>
      <c r="V88" s="4"/>
      <c r="W88" s="4"/>
    </row>
    <row r="89" spans="2:23" s="3" customFormat="1" ht="12.75">
      <c r="B89" s="2"/>
      <c r="E89" s="3">
        <v>14</v>
      </c>
      <c r="H89" s="3">
        <v>-543315</v>
      </c>
      <c r="I89" s="3" t="s">
        <v>19</v>
      </c>
      <c r="V89" s="4"/>
      <c r="W89" s="4"/>
    </row>
    <row r="90" spans="2:23" s="3" customFormat="1" ht="12.75">
      <c r="B90" s="2"/>
      <c r="E90" s="3">
        <v>15</v>
      </c>
      <c r="H90" s="3">
        <v>-351526</v>
      </c>
      <c r="I90" s="3" t="s">
        <v>13</v>
      </c>
      <c r="V90" s="4"/>
      <c r="W90" s="4"/>
    </row>
    <row r="91" spans="2:23" s="3" customFormat="1" ht="12.75">
      <c r="B91" s="2"/>
      <c r="E91" s="3">
        <v>16</v>
      </c>
      <c r="H91" s="3">
        <v>-389511</v>
      </c>
      <c r="I91" s="3" t="s">
        <v>14</v>
      </c>
      <c r="V91" s="4"/>
      <c r="W91" s="4"/>
    </row>
    <row r="92" spans="2:23" s="3" customFormat="1" ht="12.75">
      <c r="B92" s="2"/>
      <c r="E92" s="3">
        <v>17</v>
      </c>
      <c r="H92" s="3">
        <v>-269082</v>
      </c>
      <c r="I92" s="3" t="s">
        <v>15</v>
      </c>
      <c r="V92" s="4"/>
      <c r="W92" s="4"/>
    </row>
    <row r="93" spans="2:23" s="3" customFormat="1" ht="12.75">
      <c r="B93" s="2"/>
      <c r="E93" s="3">
        <v>18</v>
      </c>
      <c r="H93" s="3">
        <v>-184730</v>
      </c>
      <c r="I93" s="3" t="s">
        <v>16</v>
      </c>
      <c r="V93" s="4"/>
      <c r="W93" s="4"/>
    </row>
    <row r="94" spans="2:23" s="3" customFormat="1" ht="12.75">
      <c r="B94" s="2"/>
      <c r="E94" s="3">
        <v>19</v>
      </c>
      <c r="H94" s="3">
        <v>-49612.2</v>
      </c>
      <c r="I94" s="3" t="s">
        <v>17</v>
      </c>
      <c r="V94" s="4"/>
      <c r="W94" s="4"/>
    </row>
    <row r="95" spans="2:23" s="3" customFormat="1" ht="12.75">
      <c r="B95" s="2"/>
      <c r="E95" s="3">
        <v>20</v>
      </c>
      <c r="H95" s="3">
        <v>-543315</v>
      </c>
      <c r="I95" s="3" t="s">
        <v>19</v>
      </c>
      <c r="V95" s="4"/>
      <c r="W95" s="4"/>
    </row>
    <row r="96" spans="2:23" s="3" customFormat="1" ht="12.75">
      <c r="B96" s="2"/>
      <c r="E96" s="3">
        <v>21</v>
      </c>
      <c r="H96" s="3">
        <v>-351526</v>
      </c>
      <c r="I96" s="3" t="s">
        <v>13</v>
      </c>
      <c r="V96" s="4"/>
      <c r="W96" s="4"/>
    </row>
    <row r="97" spans="2:23" s="3" customFormat="1" ht="12.75">
      <c r="B97" s="2"/>
      <c r="E97" s="3">
        <v>22</v>
      </c>
      <c r="H97" s="3">
        <v>-389511</v>
      </c>
      <c r="I97" s="3" t="s">
        <v>20</v>
      </c>
      <c r="V97" s="4"/>
      <c r="W97" s="4"/>
    </row>
    <row r="98" spans="2:23" s="3" customFormat="1" ht="12.75">
      <c r="B98" s="2"/>
      <c r="E98" s="3">
        <v>23</v>
      </c>
      <c r="H98" s="3">
        <v>-269082</v>
      </c>
      <c r="I98" s="3" t="s">
        <v>21</v>
      </c>
      <c r="V98" s="4"/>
      <c r="W98" s="4"/>
    </row>
    <row r="99" spans="2:23" s="3" customFormat="1" ht="12.75">
      <c r="B99" s="2"/>
      <c r="E99" s="3">
        <v>24</v>
      </c>
      <c r="H99" s="3">
        <v>-184730</v>
      </c>
      <c r="I99" s="3" t="s">
        <v>16</v>
      </c>
      <c r="V99" s="4"/>
      <c r="W99" s="4"/>
    </row>
    <row r="100" spans="2:23" s="3" customFormat="1" ht="12.75">
      <c r="B100" s="2"/>
      <c r="V100" s="4"/>
      <c r="W100" s="4"/>
    </row>
    <row r="101" spans="2:23" s="3" customFormat="1" ht="12.75">
      <c r="B101" s="2"/>
      <c r="V101" s="4"/>
      <c r="W101" s="4"/>
    </row>
    <row r="102" spans="2:23" s="3" customFormat="1" ht="12.75">
      <c r="B102" s="2"/>
      <c r="V102" s="4"/>
      <c r="W102" s="4"/>
    </row>
    <row r="103" spans="2:23" s="3" customFormat="1" ht="12.75">
      <c r="B103" s="2"/>
      <c r="M103" s="6"/>
      <c r="O103" s="6"/>
      <c r="P103" s="6"/>
      <c r="Q103" s="5"/>
      <c r="V103" s="4"/>
      <c r="W103" s="4"/>
    </row>
    <row r="104" spans="2:17" ht="12.75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1"/>
      <c r="N104" s="3"/>
      <c r="O104" s="12"/>
      <c r="P104" s="12"/>
      <c r="Q104" s="13"/>
    </row>
    <row r="105" spans="13:17" ht="12.75">
      <c r="M105" s="16"/>
      <c r="O105" s="12"/>
      <c r="P105" s="17"/>
      <c r="Q105" s="13"/>
    </row>
    <row r="106" spans="13:17" ht="12.75">
      <c r="M106" s="16"/>
      <c r="O106" s="18"/>
      <c r="P106" s="18"/>
      <c r="Q106" s="19"/>
    </row>
    <row r="107" spans="13:17" ht="12.75">
      <c r="M107" s="16"/>
      <c r="O107" s="18"/>
      <c r="P107" s="18"/>
      <c r="Q107" s="19"/>
    </row>
    <row r="108" spans="13:17" ht="12.75">
      <c r="M108" s="16"/>
      <c r="O108" s="18"/>
      <c r="P108" s="18"/>
      <c r="Q108" s="19"/>
    </row>
    <row r="109" spans="13:17" ht="12.75">
      <c r="M109" s="16"/>
      <c r="O109" s="12"/>
      <c r="P109" s="12"/>
      <c r="Q109" s="13"/>
    </row>
    <row r="110" spans="13:17" ht="12.75">
      <c r="M110" s="16"/>
      <c r="O110" s="18"/>
      <c r="P110" s="18"/>
      <c r="Q110" s="19"/>
    </row>
    <row r="111" spans="13:17" ht="12.75">
      <c r="M111" s="16"/>
      <c r="O111" s="18"/>
      <c r="P111" s="18"/>
      <c r="Q111" s="19"/>
    </row>
    <row r="112" spans="15:17" ht="12.75">
      <c r="O112" s="18"/>
      <c r="P112" s="18"/>
      <c r="Q112" s="19"/>
    </row>
    <row r="113" spans="15:17" ht="12.75">
      <c r="O113" s="12"/>
      <c r="P113" s="12"/>
      <c r="Q113" s="13"/>
    </row>
    <row r="114" spans="15:17" ht="12.75">
      <c r="O114" s="18"/>
      <c r="P114" s="18"/>
      <c r="Q114" s="19"/>
    </row>
    <row r="115" spans="15:17" ht="12.75">
      <c r="O115" s="18"/>
      <c r="P115" s="18"/>
      <c r="Q115" s="19"/>
    </row>
    <row r="116" spans="15:17" ht="12.75">
      <c r="O116" s="18"/>
      <c r="P116" s="18"/>
      <c r="Q116" s="19"/>
    </row>
    <row r="117" spans="15:17" ht="12.75">
      <c r="O117" s="12"/>
      <c r="P117" s="12"/>
      <c r="Q117" s="13"/>
    </row>
    <row r="118" spans="15:17" ht="12.75">
      <c r="O118" s="18"/>
      <c r="P118" s="18"/>
      <c r="Q118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30:V35"/>
  <sheetViews>
    <sheetView workbookViewId="0" topLeftCell="A1">
      <selection activeCell="E7" sqref="E7"/>
    </sheetView>
  </sheetViews>
  <sheetFormatPr defaultColWidth="11.421875" defaultRowHeight="12.75"/>
  <sheetData>
    <row r="30" s="28" customFormat="1" ht="12.75">
      <c r="J30" s="102" t="s">
        <v>161</v>
      </c>
    </row>
    <row r="31" s="28" customFormat="1" ht="12.75"/>
    <row r="32" spans="1:22" s="28" customFormat="1" ht="12.75">
      <c r="A32" s="113"/>
      <c r="B32" s="114"/>
      <c r="C32" s="114"/>
      <c r="D32" s="114"/>
      <c r="E32" s="114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102" t="s">
        <v>106</v>
      </c>
      <c r="N32" s="102">
        <f>MIN(N3:N31)</f>
        <v>0</v>
      </c>
      <c r="O32" s="102"/>
      <c r="P32" s="102"/>
      <c r="Q32" s="115"/>
      <c r="R32" s="115" t="s">
        <v>104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AVERAGE(S28,S23,S18,S13,S8,S3)</f>
        <v>#DIV/0!</v>
      </c>
    </row>
    <row r="33" spans="1:22" s="28" customFormat="1" ht="12.75">
      <c r="A33" s="113"/>
      <c r="B33" s="114"/>
      <c r="C33" s="114"/>
      <c r="D33" s="114"/>
      <c r="E33" s="114"/>
      <c r="F33" s="106" t="s">
        <v>109</v>
      </c>
      <c r="G33" s="107">
        <v>1.6</v>
      </c>
      <c r="H33" s="108">
        <v>0.36</v>
      </c>
      <c r="I33" s="107" t="s">
        <v>85</v>
      </c>
      <c r="J33" s="108">
        <v>-0.106</v>
      </c>
      <c r="K33" s="109">
        <v>45</v>
      </c>
      <c r="L33" s="108"/>
      <c r="M33" s="102" t="s">
        <v>107</v>
      </c>
      <c r="N33" s="102">
        <f>MAX(N3:N31)</f>
        <v>0</v>
      </c>
      <c r="O33" s="102"/>
      <c r="P33" s="102"/>
      <c r="Q33" s="115"/>
      <c r="R33" s="115" t="s">
        <v>105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s="28" customFormat="1" ht="12.75">
      <c r="A34" s="113"/>
      <c r="B34" s="114"/>
      <c r="C34" s="114"/>
      <c r="D34" s="114"/>
      <c r="E34" s="114"/>
      <c r="F34" s="110" t="s">
        <v>110</v>
      </c>
      <c r="G34" s="111">
        <v>1.76</v>
      </c>
      <c r="H34" s="112">
        <v>1.6</v>
      </c>
      <c r="I34" s="107" t="s">
        <v>84</v>
      </c>
      <c r="J34" s="108">
        <v>0.82</v>
      </c>
      <c r="K34" s="106" t="s">
        <v>113</v>
      </c>
      <c r="L34" s="108"/>
      <c r="M34" s="102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s="28" customFormat="1" ht="12.75">
      <c r="A35" s="113"/>
      <c r="B35" s="114"/>
      <c r="C35" s="114"/>
      <c r="D35" s="114"/>
      <c r="E35" s="114"/>
      <c r="F35" s="102"/>
      <c r="G35" s="102"/>
      <c r="H35" s="102"/>
      <c r="I35" s="110" t="s">
        <v>86</v>
      </c>
      <c r="J35" s="112">
        <v>333</v>
      </c>
      <c r="K35" s="110">
        <v>5</v>
      </c>
      <c r="L35" s="112"/>
      <c r="M35" s="102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</sheetData>
  <sheetProtection password="AD47"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Y263"/>
  <sheetViews>
    <sheetView tabSelected="1" zoomScale="75" zoomScaleNormal="75" workbookViewId="0" topLeftCell="A1">
      <selection activeCell="D13" sqref="D13"/>
    </sheetView>
  </sheetViews>
  <sheetFormatPr defaultColWidth="11.421875" defaultRowHeight="12.75"/>
  <cols>
    <col min="1" max="1" width="8.7109375" style="39" customWidth="1"/>
    <col min="2" max="2" width="12.00390625" style="39" customWidth="1"/>
    <col min="3" max="4" width="12.7109375" style="39" bestFit="1" customWidth="1"/>
    <col min="5" max="5" width="11.140625" style="39" customWidth="1"/>
    <col min="6" max="6" width="13.140625" style="39" customWidth="1"/>
    <col min="7" max="7" width="9.8515625" style="39" customWidth="1"/>
    <col min="8" max="8" width="13.140625" style="39" customWidth="1"/>
    <col min="9" max="9" width="12.7109375" style="39" bestFit="1" customWidth="1"/>
    <col min="10" max="10" width="11.57421875" style="39" bestFit="1" customWidth="1"/>
    <col min="11" max="11" width="10.421875" style="39" customWidth="1"/>
    <col min="12" max="12" width="9.28125" style="39" customWidth="1"/>
    <col min="13" max="13" width="12.7109375" style="39" bestFit="1" customWidth="1"/>
    <col min="14" max="14" width="13.140625" style="39" bestFit="1" customWidth="1"/>
    <col min="15" max="15" width="12.7109375" style="39" bestFit="1" customWidth="1"/>
    <col min="16" max="16" width="13.421875" style="39" bestFit="1" customWidth="1"/>
    <col min="17" max="17" width="13.28125" style="39" bestFit="1" customWidth="1"/>
    <col min="18" max="18" width="14.00390625" style="39" bestFit="1" customWidth="1"/>
    <col min="19" max="19" width="13.8515625" style="39" bestFit="1" customWidth="1"/>
    <col min="20" max="20" width="15.140625" style="39" bestFit="1" customWidth="1"/>
    <col min="21" max="22" width="13.8515625" style="39" bestFit="1" customWidth="1"/>
    <col min="23" max="23" width="13.7109375" style="39" bestFit="1" customWidth="1"/>
    <col min="24" max="24" width="12.57421875" style="39" bestFit="1" customWidth="1"/>
    <col min="25" max="16384" width="11.421875" style="39" customWidth="1"/>
  </cols>
  <sheetData>
    <row r="1" spans="1:9" s="22" customFormat="1" ht="12.75">
      <c r="A1" s="20" t="s">
        <v>79</v>
      </c>
      <c r="B1" s="21"/>
      <c r="C1" s="21"/>
      <c r="D1" s="21"/>
      <c r="E1" s="21"/>
      <c r="F1" s="21"/>
      <c r="H1" s="23" t="s">
        <v>75</v>
      </c>
      <c r="I1" s="24"/>
    </row>
    <row r="2" spans="1:9" s="29" customFormat="1" ht="13.5" thickBot="1">
      <c r="A2" s="21" t="s">
        <v>52</v>
      </c>
      <c r="B2" s="25" t="s">
        <v>53</v>
      </c>
      <c r="C2" s="25" t="s">
        <v>54</v>
      </c>
      <c r="D2" s="25" t="s">
        <v>55</v>
      </c>
      <c r="E2" s="25" t="s">
        <v>78</v>
      </c>
      <c r="F2" s="26" t="s">
        <v>91</v>
      </c>
      <c r="G2" s="22"/>
      <c r="H2" s="27">
        <v>0.9325</v>
      </c>
      <c r="I2" s="28" t="s">
        <v>101</v>
      </c>
    </row>
    <row r="3" spans="1:9" s="33" customFormat="1" ht="13.5" thickBot="1">
      <c r="A3" s="30">
        <v>2884</v>
      </c>
      <c r="B3" s="31">
        <v>116.03333333333335</v>
      </c>
      <c r="C3" s="31">
        <v>117.68333333333332</v>
      </c>
      <c r="D3" s="31">
        <v>9.805340374934383</v>
      </c>
      <c r="E3" s="31">
        <v>10.081331728214037</v>
      </c>
      <c r="F3" s="32" t="s">
        <v>69</v>
      </c>
      <c r="H3" s="34">
        <v>0.0625</v>
      </c>
      <c r="I3" s="33" t="s">
        <v>162</v>
      </c>
    </row>
    <row r="4" spans="1:9" ht="16.5" customHeight="1">
      <c r="A4" s="35">
        <v>2882</v>
      </c>
      <c r="B4" s="36">
        <v>131.30333333333334</v>
      </c>
      <c r="C4" s="36">
        <v>136.27</v>
      </c>
      <c r="D4" s="36">
        <v>9.29041651667989</v>
      </c>
      <c r="E4" s="36">
        <v>9.462202009457476</v>
      </c>
      <c r="F4" s="37" t="s">
        <v>70</v>
      </c>
      <c r="G4" s="33"/>
      <c r="H4" s="33"/>
      <c r="I4" s="38" t="s">
        <v>89</v>
      </c>
    </row>
    <row r="5" spans="1:9" s="33" customFormat="1" ht="13.5" thickBot="1">
      <c r="A5" s="40">
        <v>2883</v>
      </c>
      <c r="B5" s="41">
        <v>109.01666666666667</v>
      </c>
      <c r="C5" s="41">
        <v>118.2</v>
      </c>
      <c r="D5" s="41">
        <v>10.007249654466369</v>
      </c>
      <c r="E5" s="41">
        <v>10.324300846566354</v>
      </c>
      <c r="F5" s="37" t="s">
        <v>71</v>
      </c>
      <c r="I5" s="42">
        <v>4526</v>
      </c>
    </row>
    <row r="6" spans="1:6" s="33" customFormat="1" ht="13.5" thickBot="1">
      <c r="A6" s="43">
        <v>2881</v>
      </c>
      <c r="B6" s="44">
        <v>132.26666666666665</v>
      </c>
      <c r="C6" s="44">
        <v>137.3</v>
      </c>
      <c r="D6" s="44">
        <v>10.189332629150524</v>
      </c>
      <c r="E6" s="44">
        <v>10.468645406111124</v>
      </c>
      <c r="F6" s="45" t="s">
        <v>72</v>
      </c>
    </row>
    <row r="7" spans="1:6" s="33" customFormat="1" ht="12.75">
      <c r="A7" s="46" t="s">
        <v>163</v>
      </c>
      <c r="B7" s="46"/>
      <c r="C7" s="46"/>
      <c r="D7" s="46"/>
      <c r="E7" s="46"/>
      <c r="F7" s="46"/>
    </row>
    <row r="8" ht="12.75"/>
    <row r="9" spans="1:3" ht="24" customHeight="1">
      <c r="A9" s="119" t="s">
        <v>115</v>
      </c>
      <c r="B9" s="120"/>
      <c r="C9" s="47" t="s">
        <v>160</v>
      </c>
    </row>
    <row r="10" spans="1:6" ht="15">
      <c r="A10" s="48"/>
      <c r="B10" s="48"/>
      <c r="C10" s="100"/>
      <c r="D10" s="48"/>
      <c r="E10" s="48"/>
      <c r="F10" s="48"/>
    </row>
    <row r="11" spans="1:5" s="33" customFormat="1" ht="12.75">
      <c r="A11" s="49"/>
      <c r="B11" s="50"/>
      <c r="C11" s="50"/>
      <c r="D11" s="51" t="s">
        <v>102</v>
      </c>
      <c r="E11" s="51" t="s">
        <v>165</v>
      </c>
    </row>
    <row r="12" spans="1:5" s="33" customFormat="1" ht="12.75">
      <c r="A12" s="52"/>
      <c r="B12" s="53"/>
      <c r="C12" s="53"/>
      <c r="D12" s="53"/>
      <c r="E12" s="53"/>
    </row>
    <row r="13" spans="1:5" s="33" customFormat="1" ht="27" thickBot="1">
      <c r="A13" s="121" t="s">
        <v>164</v>
      </c>
      <c r="B13" s="121"/>
      <c r="C13" s="53"/>
      <c r="D13" s="53"/>
      <c r="E13" s="53"/>
    </row>
    <row r="14" spans="1:11" s="33" customFormat="1" ht="12.75">
      <c r="A14" s="52"/>
      <c r="B14" s="53"/>
      <c r="C14" s="53"/>
      <c r="D14" s="53"/>
      <c r="E14" s="53"/>
      <c r="F14" s="38" t="s">
        <v>89</v>
      </c>
      <c r="K14" s="38" t="s">
        <v>89</v>
      </c>
    </row>
    <row r="15" spans="1:11" s="33" customFormat="1" ht="13.5" thickBot="1">
      <c r="A15" s="54" t="s">
        <v>100</v>
      </c>
      <c r="B15" s="55"/>
      <c r="C15" s="55"/>
      <c r="D15" s="55"/>
      <c r="E15" s="55"/>
      <c r="F15" s="42">
        <v>4530</v>
      </c>
      <c r="K15" s="42">
        <v>4524</v>
      </c>
    </row>
    <row r="16" ht="12.75">
      <c r="A16" s="56" t="s">
        <v>103</v>
      </c>
    </row>
    <row r="17" s="33" customFormat="1" ht="13.5" thickBot="1"/>
    <row r="18" spans="1:6" ht="51">
      <c r="A18" s="57"/>
      <c r="B18" s="58" t="s">
        <v>63</v>
      </c>
      <c r="C18" s="58" t="s">
        <v>76</v>
      </c>
      <c r="D18" s="59" t="s">
        <v>77</v>
      </c>
      <c r="E18" s="33"/>
      <c r="F18" s="60"/>
    </row>
    <row r="19" spans="1:11" ht="12.75">
      <c r="A19" s="61" t="s">
        <v>56</v>
      </c>
      <c r="B19" s="62">
        <v>-4.4667814045774605</v>
      </c>
      <c r="C19" s="62">
        <v>59.33655192875588</v>
      </c>
      <c r="D19" s="63">
        <v>23.153188245956557</v>
      </c>
      <c r="K19" s="64" t="s">
        <v>93</v>
      </c>
    </row>
    <row r="20" spans="1:11" ht="12.75">
      <c r="A20" s="61" t="s">
        <v>57</v>
      </c>
      <c r="B20" s="62">
        <v>12.051381911701526</v>
      </c>
      <c r="C20" s="62">
        <v>53.56804857836819</v>
      </c>
      <c r="D20" s="63">
        <v>22.53619456102367</v>
      </c>
      <c r="F20" s="65" t="s">
        <v>95</v>
      </c>
      <c r="K20" s="66" t="s">
        <v>92</v>
      </c>
    </row>
    <row r="21" spans="1:6" ht="13.5" thickBot="1">
      <c r="A21" s="61" t="s">
        <v>58</v>
      </c>
      <c r="B21" s="62">
        <v>-6.63642217771816</v>
      </c>
      <c r="C21" s="62">
        <v>58.13024448894849</v>
      </c>
      <c r="D21" s="63">
        <v>24.87617653358524</v>
      </c>
      <c r="F21" s="39" t="s">
        <v>96</v>
      </c>
    </row>
    <row r="22" spans="1:11" ht="16.5" thickBot="1">
      <c r="A22" s="67" t="s">
        <v>59</v>
      </c>
      <c r="B22" s="68">
        <v>12.542690876273028</v>
      </c>
      <c r="C22" s="68">
        <v>61.07602420960637</v>
      </c>
      <c r="D22" s="69">
        <v>25.16896558617314</v>
      </c>
      <c r="F22" s="39" t="s">
        <v>94</v>
      </c>
      <c r="I22" s="38" t="s">
        <v>89</v>
      </c>
      <c r="K22" s="70" t="s">
        <v>98</v>
      </c>
    </row>
    <row r="23" spans="1:11" ht="16.5" thickBot="1">
      <c r="A23" s="71" t="s">
        <v>97</v>
      </c>
      <c r="B23" s="72"/>
      <c r="C23" s="72"/>
      <c r="D23" s="73">
        <v>19.117292271567415</v>
      </c>
      <c r="I23" s="42">
        <v>4628</v>
      </c>
      <c r="K23" s="70" t="s">
        <v>99</v>
      </c>
    </row>
    <row r="24" ht="12.75"/>
    <row r="25" ht="13.5" thickBot="1"/>
    <row r="26" spans="1:9" ht="12.75">
      <c r="A26" s="74" t="s">
        <v>51</v>
      </c>
      <c r="B26" s="75">
        <v>3</v>
      </c>
      <c r="C26" s="75">
        <v>4</v>
      </c>
      <c r="D26" s="75">
        <v>5</v>
      </c>
      <c r="E26" s="75">
        <v>6</v>
      </c>
      <c r="F26" s="75">
        <v>7</v>
      </c>
      <c r="G26" s="75">
        <v>8</v>
      </c>
      <c r="H26" s="75">
        <v>9</v>
      </c>
      <c r="I26" s="76">
        <v>10</v>
      </c>
    </row>
    <row r="27" spans="1:9" ht="12.75">
      <c r="A27" s="77" t="s">
        <v>60</v>
      </c>
      <c r="B27" s="78">
        <v>0.018571782663102193</v>
      </c>
      <c r="C27" s="78">
        <v>0.003798722808592338</v>
      </c>
      <c r="D27" s="78">
        <v>-0.004620781338447872</v>
      </c>
      <c r="E27" s="78">
        <v>-0.0005454141172959399</v>
      </c>
      <c r="F27" s="78">
        <v>0.0007094706912837645</v>
      </c>
      <c r="G27" s="78">
        <v>0.0004345884627066977</v>
      </c>
      <c r="H27" s="78">
        <v>-0.00010605752001396015</v>
      </c>
      <c r="I27" s="79">
        <v>-4.382456706120988E-05</v>
      </c>
    </row>
    <row r="28" spans="1:9" ht="13.5" thickBot="1">
      <c r="A28" s="80" t="s">
        <v>61</v>
      </c>
      <c r="B28" s="81">
        <v>-0.08352291796857893</v>
      </c>
      <c r="C28" s="81">
        <v>0.6980534604653674</v>
      </c>
      <c r="D28" s="81">
        <v>-0.019721594105241224</v>
      </c>
      <c r="E28" s="81">
        <v>-0.052715828216428624</v>
      </c>
      <c r="F28" s="81">
        <v>-0.0033620711249478653</v>
      </c>
      <c r="G28" s="81">
        <v>0.02002049312681504</v>
      </c>
      <c r="H28" s="81">
        <v>-0.00040466212218105024</v>
      </c>
      <c r="I28" s="82">
        <v>-0.0008102619694379505</v>
      </c>
    </row>
    <row r="29" ht="12.75">
      <c r="A29" s="83" t="s">
        <v>90</v>
      </c>
    </row>
    <row r="30" spans="6:12" ht="12.75">
      <c r="F30" s="28"/>
      <c r="G30" s="28"/>
      <c r="H30" s="28"/>
      <c r="I30" s="28"/>
      <c r="J30" s="102" t="str">
        <f>param!J30</f>
        <v>Macro date :10/11/2004</v>
      </c>
      <c r="K30" s="28"/>
      <c r="L30" s="28"/>
    </row>
    <row r="31" spans="6:12" ht="12.75">
      <c r="F31" s="28"/>
      <c r="G31" s="28"/>
      <c r="H31" s="28"/>
      <c r="I31" s="28"/>
      <c r="J31" s="28"/>
      <c r="K31" s="28"/>
      <c r="L31" s="28"/>
    </row>
    <row r="32" spans="1:22" ht="12.75">
      <c r="A32" s="84"/>
      <c r="B32" s="85"/>
      <c r="C32" s="85"/>
      <c r="D32" s="85"/>
      <c r="E32" s="85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99" t="s">
        <v>106</v>
      </c>
      <c r="N32" s="102">
        <f>MIN(N3:N31)</f>
        <v>0</v>
      </c>
      <c r="O32" s="102"/>
      <c r="P32" s="102"/>
      <c r="Q32" s="115"/>
      <c r="R32" s="115" t="s">
        <v>158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Mittelwert(S28,S23,S18,S13,S8,S3)</f>
        <v>#NAME?</v>
      </c>
    </row>
    <row r="33" spans="1:22" ht="12.75">
      <c r="A33" s="84"/>
      <c r="B33" s="85"/>
      <c r="C33" s="85"/>
      <c r="D33" s="85"/>
      <c r="E33" s="85"/>
      <c r="F33" s="106" t="s">
        <v>109</v>
      </c>
      <c r="G33" s="107">
        <f>param!G33</f>
        <v>1.6</v>
      </c>
      <c r="H33" s="108">
        <f>param!H33</f>
        <v>0.36</v>
      </c>
      <c r="I33" s="107" t="s">
        <v>85</v>
      </c>
      <c r="J33" s="108">
        <f>param!J33</f>
        <v>-0.106</v>
      </c>
      <c r="K33" s="107">
        <f>param!K33</f>
        <v>45</v>
      </c>
      <c r="L33" s="108"/>
      <c r="M33" s="99" t="s">
        <v>107</v>
      </c>
      <c r="N33" s="102">
        <f>MAX(N3:N31)</f>
        <v>0</v>
      </c>
      <c r="O33" s="102"/>
      <c r="P33" s="102"/>
      <c r="Q33" s="115"/>
      <c r="R33" s="115" t="s">
        <v>159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ht="12.75">
      <c r="A34" s="84"/>
      <c r="B34" s="85"/>
      <c r="C34" s="85"/>
      <c r="D34" s="85"/>
      <c r="E34" s="85"/>
      <c r="F34" s="110" t="s">
        <v>110</v>
      </c>
      <c r="G34" s="111">
        <f>param!G34</f>
        <v>1.76</v>
      </c>
      <c r="H34" s="112">
        <f>param!H34</f>
        <v>1.6</v>
      </c>
      <c r="I34" s="107" t="s">
        <v>84</v>
      </c>
      <c r="J34" s="108">
        <f>param!J34</f>
        <v>0.82</v>
      </c>
      <c r="K34" s="107" t="s">
        <v>113</v>
      </c>
      <c r="L34" s="108"/>
      <c r="M34" s="99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ht="12.75">
      <c r="A35" s="84"/>
      <c r="B35" s="85"/>
      <c r="C35" s="85"/>
      <c r="D35" s="85"/>
      <c r="E35" s="85"/>
      <c r="F35" s="102"/>
      <c r="G35" s="102"/>
      <c r="H35" s="102"/>
      <c r="I35" s="110" t="s">
        <v>86</v>
      </c>
      <c r="J35" s="112">
        <f>param!J35</f>
        <v>333</v>
      </c>
      <c r="K35" s="111">
        <f>param!K35</f>
        <v>5</v>
      </c>
      <c r="L35" s="112"/>
      <c r="M35" s="99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  <row r="36" ht="12.75"/>
    <row r="37" ht="12.75">
      <c r="A37" s="39" t="s">
        <v>74</v>
      </c>
    </row>
    <row r="38" spans="1:24" ht="51">
      <c r="A38" s="86" t="s">
        <v>52</v>
      </c>
      <c r="B38" s="86" t="s">
        <v>53</v>
      </c>
      <c r="C38" s="86" t="s">
        <v>54</v>
      </c>
      <c r="D38" s="86"/>
      <c r="E38" s="86"/>
      <c r="F38" s="87" t="s">
        <v>81</v>
      </c>
      <c r="H38" s="88" t="s">
        <v>63</v>
      </c>
      <c r="I38" s="88" t="s">
        <v>82</v>
      </c>
      <c r="J38" s="39" t="s">
        <v>51</v>
      </c>
      <c r="K38" s="39">
        <v>3</v>
      </c>
      <c r="L38" s="39">
        <v>4</v>
      </c>
      <c r="M38" s="39">
        <v>5</v>
      </c>
      <c r="N38" s="39">
        <v>6</v>
      </c>
      <c r="O38" s="39">
        <v>7</v>
      </c>
      <c r="P38" s="39">
        <v>8</v>
      </c>
      <c r="Q38" s="39">
        <v>9</v>
      </c>
      <c r="R38" s="39">
        <v>10</v>
      </c>
      <c r="S38" s="39">
        <v>11</v>
      </c>
      <c r="T38" s="39">
        <v>12</v>
      </c>
      <c r="U38" s="39">
        <v>13</v>
      </c>
      <c r="V38" s="39">
        <v>14</v>
      </c>
      <c r="W38" s="39">
        <v>15</v>
      </c>
      <c r="X38" s="28" t="s">
        <v>80</v>
      </c>
    </row>
    <row r="39" spans="1:24" ht="12.75">
      <c r="A39" s="86">
        <v>2884</v>
      </c>
      <c r="B39" s="89">
        <v>116.03333333333335</v>
      </c>
      <c r="C39" s="89">
        <v>117.68333333333332</v>
      </c>
      <c r="D39" s="89">
        <v>9.805340374934383</v>
      </c>
      <c r="E39" s="89">
        <v>10.081331728214037</v>
      </c>
      <c r="F39" s="90">
        <f>I39*D39/(23678+B39)*1000</f>
        <v>25.16896558617314</v>
      </c>
      <c r="G39" s="91" t="s">
        <v>59</v>
      </c>
      <c r="H39" s="92">
        <f>I39-B39+X39</f>
        <v>12.542690876273028</v>
      </c>
      <c r="I39" s="92">
        <f>(B39+C42-2*X39)*(23678+B39)*E42/((23678+C42)*D39+E42*(23678+B39))</f>
        <v>61.07602420960637</v>
      </c>
      <c r="J39" s="39" t="s">
        <v>73</v>
      </c>
      <c r="K39" s="39">
        <f>(K40*K40+L40*L40+M40*M40+N40*N40+O40*O40+P40*P40+Q40*Q40+R40*R40+S40*S40+T40*T40+U40*U40+V40*V40+W40*W40)</f>
        <v>0.498217340994393</v>
      </c>
      <c r="M39" s="39" t="s">
        <v>68</v>
      </c>
      <c r="N39" s="39">
        <f>(K44*K44+L44*L44+M44*M44+N44*N44+O44*O44+P44*P44+Q44*Q44+R44*R44+S44*S44+T44*T44+U44*U44+V44*V44+W44*W44)</f>
        <v>0.4687732283773905</v>
      </c>
      <c r="X39" s="28">
        <f>(1-$H$2)*1000</f>
        <v>67.5</v>
      </c>
    </row>
    <row r="40" spans="1:24" ht="12.75">
      <c r="A40" s="86">
        <v>2882</v>
      </c>
      <c r="B40" s="89">
        <v>131.30333333333334</v>
      </c>
      <c r="C40" s="89">
        <v>136.27</v>
      </c>
      <c r="D40" s="89">
        <v>9.29041651667989</v>
      </c>
      <c r="E40" s="89">
        <v>9.462202009457476</v>
      </c>
      <c r="F40" s="90">
        <f>I40*D40/(23678+B40)*1000</f>
        <v>23.153188245956557</v>
      </c>
      <c r="G40" s="91" t="s">
        <v>56</v>
      </c>
      <c r="H40" s="92">
        <f>I40-B40+X40</f>
        <v>-4.4667814045774605</v>
      </c>
      <c r="I40" s="92">
        <f>(B40+C39-2*X40)*(23678+B40)*E39/((23678+C39)*D40+E39*(23678+B40))</f>
        <v>59.33655192875588</v>
      </c>
      <c r="J40" s="39" t="s">
        <v>62</v>
      </c>
      <c r="K40" s="73">
        <f aca="true" t="shared" si="0" ref="K40:W40">SQRT(K41*K41+K42*K42)</f>
        <v>0.08556277775570091</v>
      </c>
      <c r="L40" s="73">
        <f t="shared" si="0"/>
        <v>0.698063796484713</v>
      </c>
      <c r="M40" s="73">
        <f t="shared" si="0"/>
        <v>0.020255687947577428</v>
      </c>
      <c r="N40" s="73">
        <f t="shared" si="0"/>
        <v>0.05271864965174429</v>
      </c>
      <c r="O40" s="73">
        <f t="shared" si="0"/>
        <v>0.0034361127616827224</v>
      </c>
      <c r="P40" s="73">
        <f t="shared" si="0"/>
        <v>0.020025209416452208</v>
      </c>
      <c r="Q40" s="73">
        <f t="shared" si="0"/>
        <v>0.00041832957184447623</v>
      </c>
      <c r="R40" s="73">
        <f t="shared" si="0"/>
        <v>0.0008114462716628678</v>
      </c>
      <c r="S40" s="73">
        <f t="shared" si="0"/>
        <v>4.506141405049744E-05</v>
      </c>
      <c r="T40" s="73">
        <f t="shared" si="0"/>
        <v>0.0002946565090465342</v>
      </c>
      <c r="U40" s="73">
        <f t="shared" si="0"/>
        <v>9.169058174481625E-06</v>
      </c>
      <c r="V40" s="73">
        <f t="shared" si="0"/>
        <v>3.0107123425662138E-05</v>
      </c>
      <c r="W40" s="73">
        <f t="shared" si="0"/>
        <v>2.805654649065653E-06</v>
      </c>
      <c r="X40" s="28">
        <f>(1-$H$2)*1000</f>
        <v>67.5</v>
      </c>
    </row>
    <row r="41" spans="1:24" ht="12.75">
      <c r="A41" s="86">
        <v>2883</v>
      </c>
      <c r="B41" s="89">
        <v>109.01666666666667</v>
      </c>
      <c r="C41" s="89">
        <v>118.2</v>
      </c>
      <c r="D41" s="89">
        <v>10.007249654466369</v>
      </c>
      <c r="E41" s="89">
        <v>10.324300846566354</v>
      </c>
      <c r="F41" s="90">
        <f>I41*D41/(23678+B41)*1000</f>
        <v>22.53619456102367</v>
      </c>
      <c r="G41" s="91" t="s">
        <v>57</v>
      </c>
      <c r="H41" s="92">
        <f>I41-B41+X41</f>
        <v>12.051381911701526</v>
      </c>
      <c r="I41" s="92">
        <f>(B41+C40-2*X41)*(23678+B41)*E40/((23678+C40)*D41+E40*(23678+B41))</f>
        <v>53.56804857836819</v>
      </c>
      <c r="J41" s="39" t="s">
        <v>60</v>
      </c>
      <c r="K41" s="73">
        <f>'calcul config'!C43</f>
        <v>0.018571782663102193</v>
      </c>
      <c r="L41" s="73">
        <f>'calcul config'!C44</f>
        <v>0.003798722808592338</v>
      </c>
      <c r="M41" s="73">
        <f>'calcul config'!C45</f>
        <v>-0.004620781338447872</v>
      </c>
      <c r="N41" s="73">
        <f>'calcul config'!C46</f>
        <v>-0.0005454141172959399</v>
      </c>
      <c r="O41" s="73">
        <f>'calcul config'!C47</f>
        <v>0.0007094706912837645</v>
      </c>
      <c r="P41" s="73">
        <f>'calcul config'!C48</f>
        <v>0.0004345884627066977</v>
      </c>
      <c r="Q41" s="73">
        <f>'calcul config'!C49</f>
        <v>-0.00010605752001396015</v>
      </c>
      <c r="R41" s="73">
        <f>'calcul config'!C50</f>
        <v>-4.382456706120988E-05</v>
      </c>
      <c r="S41" s="73">
        <f>'calcul config'!C51</f>
        <v>6.3353452150300175E-06</v>
      </c>
      <c r="T41" s="73">
        <f>'calcul config'!C52</f>
        <v>3.0944997943593126E-05</v>
      </c>
      <c r="U41" s="73">
        <f>'calcul config'!C53</f>
        <v>-3.0349640124224103E-06</v>
      </c>
      <c r="V41" s="73">
        <f>'calcul config'!C54</f>
        <v>-3.456683460528736E-06</v>
      </c>
      <c r="W41" s="73">
        <f>'calcul config'!C55</f>
        <v>3.091968014723232E-07</v>
      </c>
      <c r="X41" s="28">
        <f>(1-$H$2)*1000</f>
        <v>67.5</v>
      </c>
    </row>
    <row r="42" spans="1:24" ht="12.75">
      <c r="A42" s="86">
        <v>2881</v>
      </c>
      <c r="B42" s="89">
        <v>132.26666666666665</v>
      </c>
      <c r="C42" s="89">
        <v>137.3</v>
      </c>
      <c r="D42" s="89">
        <v>10.189332629150524</v>
      </c>
      <c r="E42" s="89">
        <v>10.468645406111124</v>
      </c>
      <c r="F42" s="90">
        <f>I42*D42/(23678+B42)*1000</f>
        <v>24.87617653358524</v>
      </c>
      <c r="G42" s="91" t="s">
        <v>58</v>
      </c>
      <c r="H42" s="92">
        <f>I42-B42+X42</f>
        <v>-6.63642217771816</v>
      </c>
      <c r="I42" s="92">
        <f>(B42+C41-2*X42)*(23678+B42)*E41/((23678+C41)*D42+E41*(23678+B42))</f>
        <v>58.13024448894849</v>
      </c>
      <c r="J42" s="39" t="s">
        <v>61</v>
      </c>
      <c r="K42" s="73">
        <f>'calcul config'!D43</f>
        <v>-0.08352291796857893</v>
      </c>
      <c r="L42" s="73">
        <f>'calcul config'!D44</f>
        <v>0.6980534604653674</v>
      </c>
      <c r="M42" s="73">
        <f>'calcul config'!D45</f>
        <v>-0.019721594105241224</v>
      </c>
      <c r="N42" s="73">
        <f>'calcul config'!D46</f>
        <v>-0.052715828216428624</v>
      </c>
      <c r="O42" s="73">
        <f>'calcul config'!D47</f>
        <v>-0.0033620711249478653</v>
      </c>
      <c r="P42" s="73">
        <f>'calcul config'!D48</f>
        <v>0.02002049312681504</v>
      </c>
      <c r="Q42" s="73">
        <f>'calcul config'!D49</f>
        <v>-0.00040466212218105024</v>
      </c>
      <c r="R42" s="73">
        <f>'calcul config'!D50</f>
        <v>-0.0008102619694379505</v>
      </c>
      <c r="S42" s="73">
        <f>'calcul config'!D51</f>
        <v>-4.461383683608444E-05</v>
      </c>
      <c r="T42" s="73">
        <f>'calcul config'!D52</f>
        <v>0.0002930270728546448</v>
      </c>
      <c r="U42" s="73">
        <f>'calcul config'!D53</f>
        <v>-8.652203259882952E-06</v>
      </c>
      <c r="V42" s="73">
        <f>'calcul config'!D54</f>
        <v>-2.990802936373042E-05</v>
      </c>
      <c r="W42" s="73">
        <f>'calcul config'!D55</f>
        <v>-2.7885651055306198E-06</v>
      </c>
      <c r="X42" s="28">
        <f>(1-$H$2)*1000</f>
        <v>67.5</v>
      </c>
    </row>
    <row r="43" spans="1:23" ht="12.75">
      <c r="A43" s="84"/>
      <c r="B43" s="85"/>
      <c r="C43" s="85"/>
      <c r="D43" s="85"/>
      <c r="E43" s="85"/>
      <c r="F43" s="93"/>
      <c r="J43" s="39" t="s">
        <v>66</v>
      </c>
      <c r="K43" s="39">
        <v>1</v>
      </c>
      <c r="L43" s="39">
        <v>0.7</v>
      </c>
      <c r="M43" s="39">
        <v>0.6</v>
      </c>
      <c r="N43" s="39">
        <v>0.5</v>
      </c>
      <c r="O43" s="39">
        <v>0.15</v>
      </c>
      <c r="P43" s="39">
        <v>0.1</v>
      </c>
      <c r="Q43" s="39">
        <v>0.1</v>
      </c>
      <c r="R43" s="39">
        <v>0.3</v>
      </c>
      <c r="S43" s="39">
        <v>0.05</v>
      </c>
      <c r="T43" s="39">
        <v>0.05</v>
      </c>
      <c r="U43" s="39">
        <v>0.05</v>
      </c>
      <c r="V43" s="39">
        <v>0.05</v>
      </c>
      <c r="W43" s="39">
        <v>0.05</v>
      </c>
    </row>
    <row r="44" spans="1:25" ht="15" customHeight="1">
      <c r="A44" s="94" t="s">
        <v>87</v>
      </c>
      <c r="B44" s="95"/>
      <c r="C44" s="95"/>
      <c r="D44" s="95"/>
      <c r="E44" s="95"/>
      <c r="F44" s="96"/>
      <c r="G44" s="97"/>
      <c r="H44" s="97"/>
      <c r="I44" s="98">
        <v>270</v>
      </c>
      <c r="J44" s="39" t="s">
        <v>67</v>
      </c>
      <c r="K44" s="73">
        <f>K40/(K43*1.5)</f>
        <v>0.05704185183713394</v>
      </c>
      <c r="L44" s="73">
        <f>L40/(L43*1.5)</f>
        <v>0.6648226633187744</v>
      </c>
      <c r="M44" s="73">
        <f aca="true" t="shared" si="1" ref="M44:W44">M40/(M43*1.5)</f>
        <v>0.0225063199417527</v>
      </c>
      <c r="N44" s="73">
        <f t="shared" si="1"/>
        <v>0.07029153286899238</v>
      </c>
      <c r="O44" s="73">
        <f t="shared" si="1"/>
        <v>0.015271612274145434</v>
      </c>
      <c r="P44" s="73">
        <f t="shared" si="1"/>
        <v>0.13350139610968137</v>
      </c>
      <c r="Q44" s="73">
        <f t="shared" si="1"/>
        <v>0.0027888638122965078</v>
      </c>
      <c r="R44" s="73">
        <f t="shared" si="1"/>
        <v>0.0018032139370285952</v>
      </c>
      <c r="S44" s="73">
        <f t="shared" si="1"/>
        <v>0.0006008188540066325</v>
      </c>
      <c r="T44" s="73">
        <f t="shared" si="1"/>
        <v>0.003928753453953789</v>
      </c>
      <c r="U44" s="73">
        <f t="shared" si="1"/>
        <v>0.00012225410899308832</v>
      </c>
      <c r="V44" s="73">
        <f t="shared" si="1"/>
        <v>0.0004014283123421618</v>
      </c>
      <c r="W44" s="73">
        <f t="shared" si="1"/>
        <v>3.74087286542087E-05</v>
      </c>
      <c r="X44" s="73"/>
      <c r="Y44" s="73"/>
    </row>
    <row r="45" s="101" customFormat="1" ht="12.75"/>
    <row r="46" spans="1:24" s="101" customFormat="1" ht="12.75">
      <c r="A46" s="101">
        <v>2881</v>
      </c>
      <c r="B46" s="101">
        <v>137.18</v>
      </c>
      <c r="C46" s="101">
        <v>141.38</v>
      </c>
      <c r="D46" s="101">
        <v>9.942730443788633</v>
      </c>
      <c r="E46" s="101">
        <v>10.202774268244521</v>
      </c>
      <c r="F46" s="101">
        <v>24.72280707159761</v>
      </c>
      <c r="G46" s="101" t="s">
        <v>59</v>
      </c>
      <c r="H46" s="101">
        <v>-10.4630571447114</v>
      </c>
      <c r="I46" s="101">
        <v>59.216942855288615</v>
      </c>
      <c r="J46" s="101" t="s">
        <v>73</v>
      </c>
      <c r="K46" s="101">
        <v>0.6839596995014156</v>
      </c>
      <c r="M46" s="101" t="s">
        <v>68</v>
      </c>
      <c r="N46" s="101">
        <v>0.5696949920950334</v>
      </c>
      <c r="X46" s="101">
        <v>67.5</v>
      </c>
    </row>
    <row r="47" spans="1:24" s="101" customFormat="1" ht="12.75">
      <c r="A47" s="101">
        <v>2884</v>
      </c>
      <c r="B47" s="101">
        <v>121.33999633789062</v>
      </c>
      <c r="C47" s="101">
        <v>125.54000091552734</v>
      </c>
      <c r="D47" s="101">
        <v>9.276693344116211</v>
      </c>
      <c r="E47" s="101">
        <v>9.525078773498535</v>
      </c>
      <c r="F47" s="101">
        <v>26.064791823570992</v>
      </c>
      <c r="G47" s="101" t="s">
        <v>56</v>
      </c>
      <c r="H47" s="101">
        <v>13.029179944235608</v>
      </c>
      <c r="I47" s="101">
        <v>66.86917628212623</v>
      </c>
      <c r="J47" s="101" t="s">
        <v>62</v>
      </c>
      <c r="K47" s="101">
        <v>0.4170661840209323</v>
      </c>
      <c r="L47" s="101">
        <v>0.7040897307729124</v>
      </c>
      <c r="M47" s="101">
        <v>0.0987348084268205</v>
      </c>
      <c r="N47" s="101">
        <v>0.06189390921825458</v>
      </c>
      <c r="O47" s="101">
        <v>0.016749929437119643</v>
      </c>
      <c r="P47" s="101">
        <v>0.020198152725684124</v>
      </c>
      <c r="Q47" s="101">
        <v>0.0020388703933449607</v>
      </c>
      <c r="R47" s="101">
        <v>0.0009527377593830503</v>
      </c>
      <c r="S47" s="101">
        <v>0.00021975757153892172</v>
      </c>
      <c r="T47" s="101">
        <v>0.0002972244169195758</v>
      </c>
      <c r="U47" s="101">
        <v>4.459968587922222E-05</v>
      </c>
      <c r="V47" s="101">
        <v>3.5358791288751E-05</v>
      </c>
      <c r="W47" s="101">
        <v>1.3705643007646602E-05</v>
      </c>
      <c r="X47" s="101">
        <v>67.5</v>
      </c>
    </row>
    <row r="48" spans="1:24" s="101" customFormat="1" ht="12.75">
      <c r="A48" s="101">
        <v>2882</v>
      </c>
      <c r="B48" s="101">
        <v>127.0999984741211</v>
      </c>
      <c r="C48" s="101">
        <v>135.8000030517578</v>
      </c>
      <c r="D48" s="101">
        <v>9.15735912322998</v>
      </c>
      <c r="E48" s="101">
        <v>9.227729797363281</v>
      </c>
      <c r="F48" s="101">
        <v>23.073008636084115</v>
      </c>
      <c r="G48" s="101" t="s">
        <v>57</v>
      </c>
      <c r="H48" s="101">
        <v>0.37966055817710753</v>
      </c>
      <c r="I48" s="101">
        <v>59.979659032298194</v>
      </c>
      <c r="J48" s="101" t="s">
        <v>60</v>
      </c>
      <c r="K48" s="101">
        <v>-0.4170504712976998</v>
      </c>
      <c r="L48" s="101">
        <v>-0.0038303360276254715</v>
      </c>
      <c r="M48" s="101">
        <v>0.09871496197773745</v>
      </c>
      <c r="N48" s="101">
        <v>-0.0006400042841684882</v>
      </c>
      <c r="O48" s="101">
        <v>-0.01674989236215323</v>
      </c>
      <c r="P48" s="101">
        <v>-0.00043822785822894637</v>
      </c>
      <c r="Q48" s="101">
        <v>0.002036683566655472</v>
      </c>
      <c r="R48" s="101">
        <v>-5.147601397547434E-05</v>
      </c>
      <c r="S48" s="101">
        <v>-0.00021922658921898056</v>
      </c>
      <c r="T48" s="101">
        <v>-3.120704340391703E-05</v>
      </c>
      <c r="U48" s="101">
        <v>4.4248545156428755E-05</v>
      </c>
      <c r="V48" s="101">
        <v>-4.066498354540822E-06</v>
      </c>
      <c r="W48" s="101">
        <v>-1.3633356571458491E-05</v>
      </c>
      <c r="X48" s="101">
        <v>67.5</v>
      </c>
    </row>
    <row r="49" spans="1:24" s="101" customFormat="1" ht="12.75">
      <c r="A49" s="101">
        <v>2883</v>
      </c>
      <c r="B49" s="101">
        <v>106.9800033569336</v>
      </c>
      <c r="C49" s="101">
        <v>115.37999725341797</v>
      </c>
      <c r="D49" s="101">
        <v>9.750539779663086</v>
      </c>
      <c r="E49" s="101">
        <v>10.082419395446777</v>
      </c>
      <c r="F49" s="101">
        <v>21.470000362181075</v>
      </c>
      <c r="G49" s="101" t="s">
        <v>58</v>
      </c>
      <c r="H49" s="101">
        <v>12.892843770119327</v>
      </c>
      <c r="I49" s="101">
        <v>52.37284712705292</v>
      </c>
      <c r="J49" s="101" t="s">
        <v>61</v>
      </c>
      <c r="K49" s="101">
        <v>-0.003620254707705149</v>
      </c>
      <c r="L49" s="101">
        <v>-0.7040793119427582</v>
      </c>
      <c r="M49" s="101">
        <v>-0.0019795648043936334</v>
      </c>
      <c r="N49" s="101">
        <v>-0.06189060019771811</v>
      </c>
      <c r="O49" s="101">
        <v>3.5242088019873046E-05</v>
      </c>
      <c r="P49" s="101">
        <v>-0.020193398175501146</v>
      </c>
      <c r="Q49" s="101">
        <v>-9.440619775300394E-05</v>
      </c>
      <c r="R49" s="101">
        <v>-0.0009513461295130348</v>
      </c>
      <c r="S49" s="101">
        <v>1.5267377905084292E-05</v>
      </c>
      <c r="T49" s="101">
        <v>-0.0002955815867999356</v>
      </c>
      <c r="U49" s="101">
        <v>-5.585537759677124E-06</v>
      </c>
      <c r="V49" s="101">
        <v>-3.5124175613585154E-05</v>
      </c>
      <c r="W49" s="101">
        <v>1.405787625682409E-06</v>
      </c>
      <c r="X49" s="101">
        <v>67.5</v>
      </c>
    </row>
    <row r="50" s="101" customFormat="1" ht="12.75"/>
    <row r="51" s="101" customFormat="1" ht="12.75"/>
    <row r="52" s="101" customFormat="1" ht="12.75"/>
    <row r="53" s="101" customFormat="1" ht="12.75"/>
    <row r="54" s="101" customFormat="1" ht="12.75"/>
    <row r="55" s="101" customFormat="1" ht="12.75" hidden="1">
      <c r="A55" s="101" t="s">
        <v>116</v>
      </c>
    </row>
    <row r="56" spans="1:24" s="101" customFormat="1" ht="12.75" hidden="1">
      <c r="A56" s="101">
        <v>2881</v>
      </c>
      <c r="B56" s="101">
        <v>131.12</v>
      </c>
      <c r="C56" s="101">
        <v>134.82</v>
      </c>
      <c r="D56" s="101">
        <v>10.210069562742323</v>
      </c>
      <c r="E56" s="101">
        <v>10.440650488789245</v>
      </c>
      <c r="F56" s="101">
        <v>26.163995792118442</v>
      </c>
      <c r="G56" s="101" t="s">
        <v>59</v>
      </c>
      <c r="H56" s="101">
        <v>-2.6075150540377905</v>
      </c>
      <c r="I56" s="101">
        <v>61.012484945962214</v>
      </c>
      <c r="J56" s="101" t="s">
        <v>73</v>
      </c>
      <c r="K56" s="101">
        <v>0.43317520770553875</v>
      </c>
      <c r="M56" s="101" t="s">
        <v>68</v>
      </c>
      <c r="N56" s="101">
        <v>0.382595716981453</v>
      </c>
      <c r="X56" s="101">
        <v>67.5</v>
      </c>
    </row>
    <row r="57" spans="1:24" s="101" customFormat="1" ht="12.75" hidden="1">
      <c r="A57" s="101">
        <v>2883</v>
      </c>
      <c r="B57" s="101">
        <v>118.5199966430664</v>
      </c>
      <c r="C57" s="101">
        <v>119.62000274658203</v>
      </c>
      <c r="D57" s="101">
        <v>9.854466438293457</v>
      </c>
      <c r="E57" s="101">
        <v>10.316727638244629</v>
      </c>
      <c r="F57" s="101">
        <v>25.20245201327498</v>
      </c>
      <c r="G57" s="101" t="s">
        <v>56</v>
      </c>
      <c r="H57" s="101">
        <v>9.838767964202724</v>
      </c>
      <c r="I57" s="101">
        <v>60.85876460726913</v>
      </c>
      <c r="J57" s="101" t="s">
        <v>62</v>
      </c>
      <c r="K57" s="101">
        <v>0.2431675619931065</v>
      </c>
      <c r="L57" s="101">
        <v>0.6077423725832368</v>
      </c>
      <c r="M57" s="101">
        <v>0.0575666284338098</v>
      </c>
      <c r="N57" s="101">
        <v>0.03128860304430544</v>
      </c>
      <c r="O57" s="101">
        <v>0.009766175352378314</v>
      </c>
      <c r="P57" s="101">
        <v>0.017434250891542692</v>
      </c>
      <c r="Q57" s="101">
        <v>0.0011887475601227693</v>
      </c>
      <c r="R57" s="101">
        <v>0.00048165117778962725</v>
      </c>
      <c r="S57" s="101">
        <v>0.00012812199150718812</v>
      </c>
      <c r="T57" s="101">
        <v>0.0002565328753711503</v>
      </c>
      <c r="U57" s="101">
        <v>2.5987946006455853E-05</v>
      </c>
      <c r="V57" s="101">
        <v>1.788278168248226E-05</v>
      </c>
      <c r="W57" s="101">
        <v>7.984719463906413E-06</v>
      </c>
      <c r="X57" s="101">
        <v>67.5</v>
      </c>
    </row>
    <row r="58" spans="1:24" s="101" customFormat="1" ht="12.75" hidden="1">
      <c r="A58" s="101">
        <v>2882</v>
      </c>
      <c r="B58" s="101">
        <v>143.94000244140625</v>
      </c>
      <c r="C58" s="101">
        <v>149.44000244140625</v>
      </c>
      <c r="D58" s="101">
        <v>9.33857250213623</v>
      </c>
      <c r="E58" s="101">
        <v>9.722087860107422</v>
      </c>
      <c r="F58" s="101">
        <v>26.46563026867183</v>
      </c>
      <c r="G58" s="101" t="s">
        <v>57</v>
      </c>
      <c r="H58" s="101">
        <v>-8.92832908416915</v>
      </c>
      <c r="I58" s="101">
        <v>67.5116733572371</v>
      </c>
      <c r="J58" s="101" t="s">
        <v>60</v>
      </c>
      <c r="K58" s="101">
        <v>0.24309011308098377</v>
      </c>
      <c r="L58" s="101">
        <v>-0.0033063205353049446</v>
      </c>
      <c r="M58" s="101">
        <v>-0.05756109121552996</v>
      </c>
      <c r="N58" s="101">
        <v>-0.00032326385438659165</v>
      </c>
      <c r="O58" s="101">
        <v>0.00975983388310488</v>
      </c>
      <c r="P58" s="101">
        <v>-0.0003783604492889652</v>
      </c>
      <c r="Q58" s="101">
        <v>-0.0011886566873480276</v>
      </c>
      <c r="R58" s="101">
        <v>-2.6001212559109102E-05</v>
      </c>
      <c r="S58" s="101">
        <v>0.0001274322730825216</v>
      </c>
      <c r="T58" s="101">
        <v>-2.69488263730726E-05</v>
      </c>
      <c r="U58" s="101">
        <v>-2.5878231103365156E-05</v>
      </c>
      <c r="V58" s="101">
        <v>-2.050398187915488E-06</v>
      </c>
      <c r="W58" s="101">
        <v>7.909636793028508E-06</v>
      </c>
      <c r="X58" s="101">
        <v>67.5</v>
      </c>
    </row>
    <row r="59" spans="1:24" s="101" customFormat="1" ht="12.75" hidden="1">
      <c r="A59" s="101">
        <v>2884</v>
      </c>
      <c r="B59" s="101">
        <v>123.9800033569336</v>
      </c>
      <c r="C59" s="101">
        <v>127.77999877929688</v>
      </c>
      <c r="D59" s="101">
        <v>10.599817276000977</v>
      </c>
      <c r="E59" s="101">
        <v>9.904260635375977</v>
      </c>
      <c r="F59" s="101">
        <v>29.473861582177683</v>
      </c>
      <c r="G59" s="101" t="s">
        <v>58</v>
      </c>
      <c r="H59" s="101">
        <v>9.703803942183725</v>
      </c>
      <c r="I59" s="101">
        <v>66.18380729911732</v>
      </c>
      <c r="J59" s="101" t="s">
        <v>61</v>
      </c>
      <c r="K59" s="101">
        <v>-0.006136784821534239</v>
      </c>
      <c r="L59" s="101">
        <v>-0.6077333787752814</v>
      </c>
      <c r="M59" s="101">
        <v>-0.0007984280266617976</v>
      </c>
      <c r="N59" s="101">
        <v>-0.031286933070286176</v>
      </c>
      <c r="O59" s="101">
        <v>-0.0003518857593020659</v>
      </c>
      <c r="P59" s="101">
        <v>-0.017430144793422427</v>
      </c>
      <c r="Q59" s="101">
        <v>1.4698344146551675E-05</v>
      </c>
      <c r="R59" s="101">
        <v>-0.00048094884760397456</v>
      </c>
      <c r="S59" s="101">
        <v>-1.3276312921501388E-05</v>
      </c>
      <c r="T59" s="101">
        <v>-0.00025511345888310974</v>
      </c>
      <c r="U59" s="101">
        <v>2.385475339484538E-06</v>
      </c>
      <c r="V59" s="101">
        <v>-1.7764845847186964E-05</v>
      </c>
      <c r="W59" s="101">
        <v>-1.0924242397784928E-06</v>
      </c>
      <c r="X59" s="101">
        <v>67.5</v>
      </c>
    </row>
    <row r="60" s="101" customFormat="1" ht="12.75" hidden="1">
      <c r="A60" s="101" t="s">
        <v>122</v>
      </c>
    </row>
    <row r="61" spans="1:24" s="101" customFormat="1" ht="12.75" hidden="1">
      <c r="A61" s="101">
        <v>2881</v>
      </c>
      <c r="B61" s="101">
        <v>119.42</v>
      </c>
      <c r="C61" s="101">
        <v>124.52</v>
      </c>
      <c r="D61" s="101">
        <v>10.274691842705083</v>
      </c>
      <c r="E61" s="101">
        <v>10.650442746239667</v>
      </c>
      <c r="F61" s="101">
        <v>22.233959761625776</v>
      </c>
      <c r="G61" s="101" t="s">
        <v>59</v>
      </c>
      <c r="H61" s="101">
        <v>-0.423479538788186</v>
      </c>
      <c r="I61" s="101">
        <v>51.496520461211816</v>
      </c>
      <c r="J61" s="101" t="s">
        <v>73</v>
      </c>
      <c r="K61" s="101">
        <v>0.5548326285675473</v>
      </c>
      <c r="M61" s="101" t="s">
        <v>68</v>
      </c>
      <c r="N61" s="101">
        <v>0.4704961598160399</v>
      </c>
      <c r="X61" s="101">
        <v>67.5</v>
      </c>
    </row>
    <row r="62" spans="1:24" s="101" customFormat="1" ht="12.75" hidden="1">
      <c r="A62" s="101">
        <v>2883</v>
      </c>
      <c r="B62" s="101">
        <v>106.81999969482422</v>
      </c>
      <c r="C62" s="101">
        <v>119.91999816894531</v>
      </c>
      <c r="D62" s="101">
        <v>10.180502891540527</v>
      </c>
      <c r="E62" s="101">
        <v>10.367209434509277</v>
      </c>
      <c r="F62" s="101">
        <v>21.075445271943416</v>
      </c>
      <c r="G62" s="101" t="s">
        <v>56</v>
      </c>
      <c r="H62" s="101">
        <v>9.918793078676948</v>
      </c>
      <c r="I62" s="101">
        <v>49.23879277350117</v>
      </c>
      <c r="J62" s="101" t="s">
        <v>62</v>
      </c>
      <c r="K62" s="101">
        <v>0.36837904847667996</v>
      </c>
      <c r="L62" s="101">
        <v>0.6330704611439577</v>
      </c>
      <c r="M62" s="101">
        <v>0.0872087977061758</v>
      </c>
      <c r="N62" s="101">
        <v>0.10095269603772504</v>
      </c>
      <c r="O62" s="101">
        <v>0.014794843332406965</v>
      </c>
      <c r="P62" s="101">
        <v>0.018160838526397886</v>
      </c>
      <c r="Q62" s="101">
        <v>0.0018008058858133334</v>
      </c>
      <c r="R62" s="101">
        <v>0.0015539467049301247</v>
      </c>
      <c r="S62" s="101">
        <v>0.00019408509060288252</v>
      </c>
      <c r="T62" s="101">
        <v>0.0002672311916394085</v>
      </c>
      <c r="U62" s="101">
        <v>3.938615365936568E-05</v>
      </c>
      <c r="V62" s="101">
        <v>5.767650592631919E-05</v>
      </c>
      <c r="W62" s="101">
        <v>1.2103918241928409E-05</v>
      </c>
      <c r="X62" s="101">
        <v>67.5</v>
      </c>
    </row>
    <row r="63" spans="1:24" s="101" customFormat="1" ht="12.75" hidden="1">
      <c r="A63" s="101">
        <v>2882</v>
      </c>
      <c r="B63" s="101">
        <v>132.05999755859375</v>
      </c>
      <c r="C63" s="101">
        <v>141.36000061035156</v>
      </c>
      <c r="D63" s="101">
        <v>9.288885116577148</v>
      </c>
      <c r="E63" s="101">
        <v>9.356289863586426</v>
      </c>
      <c r="F63" s="101">
        <v>24.07598132872383</v>
      </c>
      <c r="G63" s="101" t="s">
        <v>57</v>
      </c>
      <c r="H63" s="101">
        <v>-2.8463954693635287</v>
      </c>
      <c r="I63" s="101">
        <v>61.713602089230214</v>
      </c>
      <c r="J63" s="101" t="s">
        <v>60</v>
      </c>
      <c r="K63" s="101">
        <v>0.09457677011714383</v>
      </c>
      <c r="L63" s="101">
        <v>-0.0034435424452802475</v>
      </c>
      <c r="M63" s="101">
        <v>-0.021430177946492802</v>
      </c>
      <c r="N63" s="101">
        <v>-0.0010438154255910915</v>
      </c>
      <c r="O63" s="101">
        <v>0.003952504650617813</v>
      </c>
      <c r="P63" s="101">
        <v>-0.00039409799170582514</v>
      </c>
      <c r="Q63" s="101">
        <v>-0.0003965591654475341</v>
      </c>
      <c r="R63" s="101">
        <v>-8.392955939945046E-05</v>
      </c>
      <c r="S63" s="101">
        <v>6.437039904849811E-05</v>
      </c>
      <c r="T63" s="101">
        <v>-2.8071148515665667E-05</v>
      </c>
      <c r="U63" s="101">
        <v>-5.59485438503065E-06</v>
      </c>
      <c r="V63" s="101">
        <v>-6.622034376631037E-06</v>
      </c>
      <c r="W63" s="101">
        <v>4.388951704726114E-06</v>
      </c>
      <c r="X63" s="101">
        <v>67.5</v>
      </c>
    </row>
    <row r="64" spans="1:24" s="101" customFormat="1" ht="12.75" hidden="1">
      <c r="A64" s="101">
        <v>2884</v>
      </c>
      <c r="B64" s="101">
        <v>99.41999816894531</v>
      </c>
      <c r="C64" s="101">
        <v>116.31999969482422</v>
      </c>
      <c r="D64" s="101">
        <v>9.992279052734375</v>
      </c>
      <c r="E64" s="101">
        <v>10.743391036987305</v>
      </c>
      <c r="F64" s="101">
        <v>21.476463844491196</v>
      </c>
      <c r="G64" s="101" t="s">
        <v>58</v>
      </c>
      <c r="H64" s="101">
        <v>19.184949782464955</v>
      </c>
      <c r="I64" s="101">
        <v>51.10494795141027</v>
      </c>
      <c r="J64" s="101" t="s">
        <v>61</v>
      </c>
      <c r="K64" s="101">
        <v>0.3560314001753119</v>
      </c>
      <c r="L64" s="101">
        <v>-0.6330610956206761</v>
      </c>
      <c r="M64" s="101">
        <v>0.08453473765582022</v>
      </c>
      <c r="N64" s="101">
        <v>-0.10094729955101624</v>
      </c>
      <c r="O64" s="101">
        <v>0.014257106867008868</v>
      </c>
      <c r="P64" s="101">
        <v>-0.018156561975077527</v>
      </c>
      <c r="Q64" s="101">
        <v>0.0017565997457245346</v>
      </c>
      <c r="R64" s="101">
        <v>-0.0015516785075595416</v>
      </c>
      <c r="S64" s="101">
        <v>0.0001830996289473745</v>
      </c>
      <c r="T64" s="101">
        <v>-0.000265752742988722</v>
      </c>
      <c r="U64" s="101">
        <v>3.89867503709846E-05</v>
      </c>
      <c r="V64" s="101">
        <v>-5.7295095746350314E-05</v>
      </c>
      <c r="W64" s="101">
        <v>1.1280156902316078E-05</v>
      </c>
      <c r="X64" s="101">
        <v>67.5</v>
      </c>
    </row>
    <row r="65" s="101" customFormat="1" ht="12.75" hidden="1">
      <c r="A65" s="101" t="s">
        <v>128</v>
      </c>
    </row>
    <row r="66" spans="1:24" s="101" customFormat="1" ht="12.75" hidden="1">
      <c r="A66" s="101">
        <v>2881</v>
      </c>
      <c r="B66" s="101">
        <v>140.38</v>
      </c>
      <c r="C66" s="101">
        <v>141.48</v>
      </c>
      <c r="D66" s="101">
        <v>10.2215761364169</v>
      </c>
      <c r="E66" s="101">
        <v>10.560475789843991</v>
      </c>
      <c r="F66" s="101">
        <v>25.073220199255257</v>
      </c>
      <c r="G66" s="101" t="s">
        <v>59</v>
      </c>
      <c r="H66" s="101">
        <v>-14.454227050772332</v>
      </c>
      <c r="I66" s="101">
        <v>58.425772949227664</v>
      </c>
      <c r="J66" s="101" t="s">
        <v>73</v>
      </c>
      <c r="K66" s="101">
        <v>0.861643398528473</v>
      </c>
      <c r="M66" s="101" t="s">
        <v>68</v>
      </c>
      <c r="N66" s="101">
        <v>0.6739308088012708</v>
      </c>
      <c r="X66" s="101">
        <v>67.5</v>
      </c>
    </row>
    <row r="67" spans="1:24" s="101" customFormat="1" ht="12.75" hidden="1">
      <c r="A67" s="101">
        <v>2883</v>
      </c>
      <c r="B67" s="101">
        <v>115.76000213623047</v>
      </c>
      <c r="C67" s="101">
        <v>121.16000366210938</v>
      </c>
      <c r="D67" s="101">
        <v>10.027118682861328</v>
      </c>
      <c r="E67" s="101">
        <v>10.314908027648926</v>
      </c>
      <c r="F67" s="101">
        <v>26.410445207942452</v>
      </c>
      <c r="G67" s="101" t="s">
        <v>56</v>
      </c>
      <c r="H67" s="101">
        <v>14.410423406995562</v>
      </c>
      <c r="I67" s="101">
        <v>62.67042554322603</v>
      </c>
      <c r="J67" s="101" t="s">
        <v>62</v>
      </c>
      <c r="K67" s="101">
        <v>0.5544336994395441</v>
      </c>
      <c r="L67" s="101">
        <v>0.7321336933250447</v>
      </c>
      <c r="M67" s="101">
        <v>0.13125487126678537</v>
      </c>
      <c r="N67" s="101">
        <v>0.0073899395826964925</v>
      </c>
      <c r="O67" s="101">
        <v>0.02226699275772362</v>
      </c>
      <c r="P67" s="101">
        <v>0.02100264514731492</v>
      </c>
      <c r="Q67" s="101">
        <v>0.0027104145889300653</v>
      </c>
      <c r="R67" s="101">
        <v>0.0001137949643705195</v>
      </c>
      <c r="S67" s="101">
        <v>0.0002921722311545938</v>
      </c>
      <c r="T67" s="101">
        <v>0.00030906116252631105</v>
      </c>
      <c r="U67" s="101">
        <v>5.928426085328129E-05</v>
      </c>
      <c r="V67" s="101">
        <v>4.2237612616877875E-06</v>
      </c>
      <c r="W67" s="101">
        <v>1.822400556195829E-05</v>
      </c>
      <c r="X67" s="101">
        <v>67.5</v>
      </c>
    </row>
    <row r="68" spans="1:24" s="101" customFormat="1" ht="12.75" hidden="1">
      <c r="A68" s="101">
        <v>2882</v>
      </c>
      <c r="B68" s="101">
        <v>134.25999450683594</v>
      </c>
      <c r="C68" s="101">
        <v>131.4600067138672</v>
      </c>
      <c r="D68" s="101">
        <v>9.269675254821777</v>
      </c>
      <c r="E68" s="101">
        <v>9.529420852661133</v>
      </c>
      <c r="F68" s="101">
        <v>24.696001609096378</v>
      </c>
      <c r="G68" s="101" t="s">
        <v>57</v>
      </c>
      <c r="H68" s="101">
        <v>-3.3200578343328857</v>
      </c>
      <c r="I68" s="101">
        <v>63.43993667250305</v>
      </c>
      <c r="J68" s="101" t="s">
        <v>60</v>
      </c>
      <c r="K68" s="101">
        <v>-0.4296098975635643</v>
      </c>
      <c r="L68" s="101">
        <v>-0.003983382224720808</v>
      </c>
      <c r="M68" s="101">
        <v>0.10075461351167644</v>
      </c>
      <c r="N68" s="101">
        <v>-7.628148306390493E-05</v>
      </c>
      <c r="O68" s="101">
        <v>-0.017404500971988826</v>
      </c>
      <c r="P68" s="101">
        <v>-0.00045568642065343826</v>
      </c>
      <c r="Q68" s="101">
        <v>0.002034265132190026</v>
      </c>
      <c r="R68" s="101">
        <v>-6.15891886011141E-06</v>
      </c>
      <c r="S68" s="101">
        <v>-0.00024014157092662916</v>
      </c>
      <c r="T68" s="101">
        <v>-3.244789428127732E-05</v>
      </c>
      <c r="U68" s="101">
        <v>4.125932652696212E-05</v>
      </c>
      <c r="V68" s="101">
        <v>-4.914370173039724E-07</v>
      </c>
      <c r="W68" s="101">
        <v>-1.531528259180342E-05</v>
      </c>
      <c r="X68" s="101">
        <v>67.5</v>
      </c>
    </row>
    <row r="69" spans="1:24" s="101" customFormat="1" ht="12.75" hidden="1">
      <c r="A69" s="101">
        <v>2884</v>
      </c>
      <c r="B69" s="101">
        <v>119.23999786376953</v>
      </c>
      <c r="C69" s="101">
        <v>110.33999633789062</v>
      </c>
      <c r="D69" s="101">
        <v>9.810349464416504</v>
      </c>
      <c r="E69" s="101">
        <v>10.410304069519043</v>
      </c>
      <c r="F69" s="101">
        <v>23.495968310084603</v>
      </c>
      <c r="G69" s="101" t="s">
        <v>58</v>
      </c>
      <c r="H69" s="101">
        <v>5.254831819450239</v>
      </c>
      <c r="I69" s="101">
        <v>56.99482968321977</v>
      </c>
      <c r="J69" s="101" t="s">
        <v>61</v>
      </c>
      <c r="K69" s="101">
        <v>-0.35047405465974585</v>
      </c>
      <c r="L69" s="101">
        <v>-0.7321228568811539</v>
      </c>
      <c r="M69" s="101">
        <v>-0.08412103831606636</v>
      </c>
      <c r="N69" s="101">
        <v>-0.007389545870433851</v>
      </c>
      <c r="O69" s="101">
        <v>-0.013888927690378266</v>
      </c>
      <c r="P69" s="101">
        <v>-0.02099770113774513</v>
      </c>
      <c r="Q69" s="101">
        <v>-0.001791120491714846</v>
      </c>
      <c r="R69" s="101">
        <v>-0.00011362817271505499</v>
      </c>
      <c r="S69" s="101">
        <v>-0.0001664230710290617</v>
      </c>
      <c r="T69" s="101">
        <v>-0.00030735311343603775</v>
      </c>
      <c r="U69" s="101">
        <v>-4.257101783445423E-05</v>
      </c>
      <c r="V69" s="101">
        <v>-4.195074356165548E-06</v>
      </c>
      <c r="W69" s="101">
        <v>-9.877069294861192E-06</v>
      </c>
      <c r="X69" s="101">
        <v>67.5</v>
      </c>
    </row>
    <row r="70" s="101" customFormat="1" ht="12.75" hidden="1">
      <c r="A70" s="101" t="s">
        <v>134</v>
      </c>
    </row>
    <row r="71" spans="1:24" s="101" customFormat="1" ht="12.75" hidden="1">
      <c r="A71" s="101">
        <v>2881</v>
      </c>
      <c r="B71" s="101">
        <v>133.86</v>
      </c>
      <c r="C71" s="101">
        <v>141.56</v>
      </c>
      <c r="D71" s="101">
        <v>10.2504162888707</v>
      </c>
      <c r="E71" s="101">
        <v>10.540293805092412</v>
      </c>
      <c r="F71" s="101">
        <v>23.719496974526166</v>
      </c>
      <c r="G71" s="101" t="s">
        <v>59</v>
      </c>
      <c r="H71" s="101">
        <v>-11.259277716059898</v>
      </c>
      <c r="I71" s="101">
        <v>55.10072228394012</v>
      </c>
      <c r="J71" s="101" t="s">
        <v>73</v>
      </c>
      <c r="K71" s="101">
        <v>1.040202720921485</v>
      </c>
      <c r="M71" s="101" t="s">
        <v>68</v>
      </c>
      <c r="N71" s="101">
        <v>0.6825261778888404</v>
      </c>
      <c r="X71" s="101">
        <v>67.5</v>
      </c>
    </row>
    <row r="72" spans="1:24" s="101" customFormat="1" ht="12.75" hidden="1">
      <c r="A72" s="101">
        <v>2883</v>
      </c>
      <c r="B72" s="101">
        <v>108.76000213623047</v>
      </c>
      <c r="C72" s="101">
        <v>111.66000366210938</v>
      </c>
      <c r="D72" s="101">
        <v>10.046427726745605</v>
      </c>
      <c r="E72" s="101">
        <v>10.454365730285645</v>
      </c>
      <c r="F72" s="101">
        <v>24.920364781497835</v>
      </c>
      <c r="G72" s="101" t="s">
        <v>56</v>
      </c>
      <c r="H72" s="101">
        <v>17.74353149245347</v>
      </c>
      <c r="I72" s="101">
        <v>59.00353362868394</v>
      </c>
      <c r="J72" s="101" t="s">
        <v>62</v>
      </c>
      <c r="K72" s="101">
        <v>0.8136797450521075</v>
      </c>
      <c r="L72" s="101">
        <v>0.5826848217680523</v>
      </c>
      <c r="M72" s="101">
        <v>0.1926279900046701</v>
      </c>
      <c r="N72" s="101">
        <v>0.011722598444687432</v>
      </c>
      <c r="O72" s="101">
        <v>0.032678965332392916</v>
      </c>
      <c r="P72" s="101">
        <v>0.016715475037403917</v>
      </c>
      <c r="Q72" s="101">
        <v>0.003977800836426897</v>
      </c>
      <c r="R72" s="101">
        <v>0.00018049679740504617</v>
      </c>
      <c r="S72" s="101">
        <v>0.00042878022537493017</v>
      </c>
      <c r="T72" s="101">
        <v>0.0002459796901965903</v>
      </c>
      <c r="U72" s="101">
        <v>8.700043461040542E-05</v>
      </c>
      <c r="V72" s="101">
        <v>6.6973313644048945E-06</v>
      </c>
      <c r="W72" s="101">
        <v>2.6741191720022965E-05</v>
      </c>
      <c r="X72" s="101">
        <v>67.5</v>
      </c>
    </row>
    <row r="73" spans="1:24" s="101" customFormat="1" ht="12.75" hidden="1">
      <c r="A73" s="101">
        <v>2882</v>
      </c>
      <c r="B73" s="101">
        <v>121.22000122070312</v>
      </c>
      <c r="C73" s="101">
        <v>119.5199966430664</v>
      </c>
      <c r="D73" s="101">
        <v>9.38774585723877</v>
      </c>
      <c r="E73" s="101">
        <v>9.474784851074219</v>
      </c>
      <c r="F73" s="101">
        <v>20.346275920564803</v>
      </c>
      <c r="G73" s="101" t="s">
        <v>57</v>
      </c>
      <c r="H73" s="101">
        <v>-2.1394083709637073</v>
      </c>
      <c r="I73" s="101">
        <v>51.580592849739425</v>
      </c>
      <c r="J73" s="101" t="s">
        <v>60</v>
      </c>
      <c r="K73" s="101">
        <v>-0.353622631656638</v>
      </c>
      <c r="L73" s="101">
        <v>-0.0031700468392864153</v>
      </c>
      <c r="M73" s="101">
        <v>0.08173810178847404</v>
      </c>
      <c r="N73" s="101">
        <v>-0.0001210421039348629</v>
      </c>
      <c r="O73" s="101">
        <v>-0.01451855754719297</v>
      </c>
      <c r="P73" s="101">
        <v>-0.00036263770658438255</v>
      </c>
      <c r="Q73" s="101">
        <v>0.0015927757031105891</v>
      </c>
      <c r="R73" s="101">
        <v>-9.750815932904276E-06</v>
      </c>
      <c r="S73" s="101">
        <v>-0.00021599318166614503</v>
      </c>
      <c r="T73" s="101">
        <v>-2.5823678032623706E-05</v>
      </c>
      <c r="U73" s="101">
        <v>2.841537688314527E-05</v>
      </c>
      <c r="V73" s="101">
        <v>-7.744005675880632E-07</v>
      </c>
      <c r="W73" s="101">
        <v>-1.423223960767415E-05</v>
      </c>
      <c r="X73" s="101">
        <v>67.5</v>
      </c>
    </row>
    <row r="74" spans="1:24" s="101" customFormat="1" ht="12.75" hidden="1">
      <c r="A74" s="101">
        <v>2884</v>
      </c>
      <c r="B74" s="101">
        <v>121.13999938964844</v>
      </c>
      <c r="C74" s="101">
        <v>111.54000091552734</v>
      </c>
      <c r="D74" s="101">
        <v>9.669351577758789</v>
      </c>
      <c r="E74" s="101">
        <v>10.2040376663208</v>
      </c>
      <c r="F74" s="101">
        <v>21.246881016053614</v>
      </c>
      <c r="G74" s="101" t="s">
        <v>58</v>
      </c>
      <c r="H74" s="101">
        <v>-1.3451281374193513</v>
      </c>
      <c r="I74" s="101">
        <v>52.294871252229086</v>
      </c>
      <c r="J74" s="101" t="s">
        <v>61</v>
      </c>
      <c r="K74" s="101">
        <v>-0.73282041585118</v>
      </c>
      <c r="L74" s="101">
        <v>-0.5826761985201588</v>
      </c>
      <c r="M74" s="101">
        <v>-0.17442598788384814</v>
      </c>
      <c r="N74" s="101">
        <v>-0.01172197351577213</v>
      </c>
      <c r="O74" s="101">
        <v>-0.029276718770118077</v>
      </c>
      <c r="P74" s="101">
        <v>-0.016711540910994315</v>
      </c>
      <c r="Q74" s="101">
        <v>-0.0036449917769261274</v>
      </c>
      <c r="R74" s="101">
        <v>-0.00018023322518925556</v>
      </c>
      <c r="S74" s="101">
        <v>-0.00037040441026844103</v>
      </c>
      <c r="T74" s="101">
        <v>-0.0002446204113357631</v>
      </c>
      <c r="U74" s="101">
        <v>-8.222920393016244E-05</v>
      </c>
      <c r="V74" s="101">
        <v>-6.6524094255811415E-06</v>
      </c>
      <c r="W74" s="101">
        <v>-2.2639229014186326E-05</v>
      </c>
      <c r="X74" s="101">
        <v>67.5</v>
      </c>
    </row>
    <row r="75" s="101" customFormat="1" ht="12.75" hidden="1">
      <c r="A75" s="101" t="s">
        <v>140</v>
      </c>
    </row>
    <row r="76" spans="1:24" s="101" customFormat="1" ht="12.75" hidden="1">
      <c r="A76" s="101">
        <v>2881</v>
      </c>
      <c r="B76" s="101">
        <v>131.64</v>
      </c>
      <c r="C76" s="101">
        <v>140.04</v>
      </c>
      <c r="D76" s="101">
        <v>10.236511500379498</v>
      </c>
      <c r="E76" s="101">
        <v>10.417235338456905</v>
      </c>
      <c r="F76" s="101">
        <v>23.27477652272021</v>
      </c>
      <c r="G76" s="101" t="s">
        <v>59</v>
      </c>
      <c r="H76" s="101">
        <v>-10.003974258625561</v>
      </c>
      <c r="I76" s="101">
        <v>54.13602574137443</v>
      </c>
      <c r="J76" s="101" t="s">
        <v>73</v>
      </c>
      <c r="K76" s="101">
        <v>1.079651195090311</v>
      </c>
      <c r="M76" s="101" t="s">
        <v>68</v>
      </c>
      <c r="N76" s="101">
        <v>0.9298041597185807</v>
      </c>
      <c r="X76" s="101">
        <v>67.5</v>
      </c>
    </row>
    <row r="77" spans="1:24" s="101" customFormat="1" ht="12.75" hidden="1">
      <c r="A77" s="101">
        <v>2883</v>
      </c>
      <c r="B77" s="101">
        <v>97.26000213623047</v>
      </c>
      <c r="C77" s="101">
        <v>121.45999908447266</v>
      </c>
      <c r="D77" s="101">
        <v>10.184442520141602</v>
      </c>
      <c r="E77" s="101">
        <v>10.410175323486328</v>
      </c>
      <c r="F77" s="101">
        <v>22.13866230631709</v>
      </c>
      <c r="G77" s="101" t="s">
        <v>56</v>
      </c>
      <c r="H77" s="101">
        <v>21.922007103963416</v>
      </c>
      <c r="I77" s="101">
        <v>51.682009240193885</v>
      </c>
      <c r="J77" s="101" t="s">
        <v>62</v>
      </c>
      <c r="K77" s="101">
        <v>0.4629265999525367</v>
      </c>
      <c r="L77" s="101">
        <v>0.9177285069443686</v>
      </c>
      <c r="M77" s="101">
        <v>0.10959193456749328</v>
      </c>
      <c r="N77" s="101">
        <v>0.10033778966264713</v>
      </c>
      <c r="O77" s="101">
        <v>0.018591831791650092</v>
      </c>
      <c r="P77" s="101">
        <v>0.026326839391817944</v>
      </c>
      <c r="Q77" s="101">
        <v>0.002263129875615394</v>
      </c>
      <c r="R77" s="101">
        <v>0.001544515145844333</v>
      </c>
      <c r="S77" s="101">
        <v>0.00024395017927470946</v>
      </c>
      <c r="T77" s="101">
        <v>0.00038741021336543543</v>
      </c>
      <c r="U77" s="101">
        <v>4.950242271596996E-05</v>
      </c>
      <c r="V77" s="101">
        <v>5.732183731581698E-05</v>
      </c>
      <c r="W77" s="101">
        <v>1.5214348675665833E-05</v>
      </c>
      <c r="X77" s="101">
        <v>67.5</v>
      </c>
    </row>
    <row r="78" spans="1:24" s="101" customFormat="1" ht="12.75" hidden="1">
      <c r="A78" s="101">
        <v>2882</v>
      </c>
      <c r="B78" s="101">
        <v>129.24000549316406</v>
      </c>
      <c r="C78" s="101">
        <v>140.0399932861328</v>
      </c>
      <c r="D78" s="101">
        <v>9.300261497497559</v>
      </c>
      <c r="E78" s="101">
        <v>9.462900161743164</v>
      </c>
      <c r="F78" s="101">
        <v>23.87526779684075</v>
      </c>
      <c r="G78" s="101" t="s">
        <v>57</v>
      </c>
      <c r="H78" s="101">
        <v>-0.6229895051994845</v>
      </c>
      <c r="I78" s="101">
        <v>61.11701598796457</v>
      </c>
      <c r="J78" s="101" t="s">
        <v>60</v>
      </c>
      <c r="K78" s="101">
        <v>-0.3619372931660977</v>
      </c>
      <c r="L78" s="101">
        <v>-0.004992219128477573</v>
      </c>
      <c r="M78" s="101">
        <v>0.08490174349718536</v>
      </c>
      <c r="N78" s="101">
        <v>-0.0010374285016567055</v>
      </c>
      <c r="O78" s="101">
        <v>-0.01465998880819676</v>
      </c>
      <c r="P78" s="101">
        <v>-0.0005712001596894987</v>
      </c>
      <c r="Q78" s="101">
        <v>0.0017150634922369803</v>
      </c>
      <c r="R78" s="101">
        <v>-8.342942347981318E-05</v>
      </c>
      <c r="S78" s="101">
        <v>-0.00020202967281988783</v>
      </c>
      <c r="T78" s="101">
        <v>-4.0680125278379654E-05</v>
      </c>
      <c r="U78" s="101">
        <v>3.484075886993952E-05</v>
      </c>
      <c r="V78" s="101">
        <v>-6.587928129647059E-06</v>
      </c>
      <c r="W78" s="101">
        <v>-1.287756023863381E-05</v>
      </c>
      <c r="X78" s="101">
        <v>67.5</v>
      </c>
    </row>
    <row r="79" spans="1:24" s="101" customFormat="1" ht="12.75" hidden="1">
      <c r="A79" s="101">
        <v>2884</v>
      </c>
      <c r="B79" s="101">
        <v>111.08000183105469</v>
      </c>
      <c r="C79" s="101">
        <v>114.58000183105469</v>
      </c>
      <c r="D79" s="101">
        <v>9.483551025390625</v>
      </c>
      <c r="E79" s="101">
        <v>9.700918197631836</v>
      </c>
      <c r="F79" s="101">
        <v>23.1063940346317</v>
      </c>
      <c r="G79" s="101" t="s">
        <v>58</v>
      </c>
      <c r="H79" s="101">
        <v>14.381394145200325</v>
      </c>
      <c r="I79" s="101">
        <v>57.96139597625501</v>
      </c>
      <c r="J79" s="101" t="s">
        <v>61</v>
      </c>
      <c r="K79" s="101">
        <v>-0.2886216082680128</v>
      </c>
      <c r="L79" s="101">
        <v>-0.9177149286170043</v>
      </c>
      <c r="M79" s="101">
        <v>-0.0692970856052682</v>
      </c>
      <c r="N79" s="101">
        <v>-0.10033242634607004</v>
      </c>
      <c r="O79" s="101">
        <v>-0.011434200344254807</v>
      </c>
      <c r="P79" s="101">
        <v>-0.0263206421414856</v>
      </c>
      <c r="Q79" s="101">
        <v>-0.0014765886534505279</v>
      </c>
      <c r="R79" s="101">
        <v>-0.0015422602137902563</v>
      </c>
      <c r="S79" s="101">
        <v>-0.0001367322246891784</v>
      </c>
      <c r="T79" s="101">
        <v>-0.000385268478891263</v>
      </c>
      <c r="U79" s="101">
        <v>-3.516548558057046E-05</v>
      </c>
      <c r="V79" s="101">
        <v>-5.694200765884175E-05</v>
      </c>
      <c r="W79" s="101">
        <v>-8.102150820929725E-06</v>
      </c>
      <c r="X79" s="101">
        <v>67.5</v>
      </c>
    </row>
    <row r="80" s="101" customFormat="1" ht="12.75" hidden="1">
      <c r="A80" s="101" t="s">
        <v>146</v>
      </c>
    </row>
    <row r="81" spans="1:24" s="101" customFormat="1" ht="12.75" hidden="1">
      <c r="A81" s="101">
        <v>2881</v>
      </c>
      <c r="B81" s="101">
        <v>137.18</v>
      </c>
      <c r="C81" s="101">
        <v>141.38</v>
      </c>
      <c r="D81" s="101">
        <v>9.942730443788633</v>
      </c>
      <c r="E81" s="101">
        <v>10.202774268244521</v>
      </c>
      <c r="F81" s="101">
        <v>26.095800812694957</v>
      </c>
      <c r="G81" s="101" t="s">
        <v>59</v>
      </c>
      <c r="H81" s="101">
        <v>-7.174413922614008</v>
      </c>
      <c r="I81" s="101">
        <v>62.50558607738599</v>
      </c>
      <c r="J81" s="101" t="s">
        <v>73</v>
      </c>
      <c r="K81" s="101">
        <v>0.7246246278100867</v>
      </c>
      <c r="M81" s="101" t="s">
        <v>68</v>
      </c>
      <c r="N81" s="101">
        <v>0.5893713138697131</v>
      </c>
      <c r="X81" s="101">
        <v>67.5</v>
      </c>
    </row>
    <row r="82" spans="1:24" s="101" customFormat="1" ht="12.75" hidden="1">
      <c r="A82" s="101">
        <v>2883</v>
      </c>
      <c r="B82" s="101">
        <v>106.9800033569336</v>
      </c>
      <c r="C82" s="101">
        <v>115.37999725341797</v>
      </c>
      <c r="D82" s="101">
        <v>9.750539779663086</v>
      </c>
      <c r="E82" s="101">
        <v>10.082419395446777</v>
      </c>
      <c r="F82" s="101">
        <v>23.745544160225194</v>
      </c>
      <c r="G82" s="101" t="s">
        <v>56</v>
      </c>
      <c r="H82" s="101">
        <v>18.44369171867386</v>
      </c>
      <c r="I82" s="101">
        <v>57.923695075607455</v>
      </c>
      <c r="J82" s="101" t="s">
        <v>62</v>
      </c>
      <c r="K82" s="101">
        <v>0.4633351142292343</v>
      </c>
      <c r="L82" s="101">
        <v>0.7026330882730172</v>
      </c>
      <c r="M82" s="101">
        <v>0.10968850772878082</v>
      </c>
      <c r="N82" s="101">
        <v>0.05883634649602273</v>
      </c>
      <c r="O82" s="101">
        <v>0.018608459545817833</v>
      </c>
      <c r="P82" s="101">
        <v>0.020156421740148693</v>
      </c>
      <c r="Q82" s="101">
        <v>0.0022651248387883776</v>
      </c>
      <c r="R82" s="101">
        <v>0.000905698811120089</v>
      </c>
      <c r="S82" s="101">
        <v>0.00024417730179396074</v>
      </c>
      <c r="T82" s="101">
        <v>0.0002966070013608312</v>
      </c>
      <c r="U82" s="101">
        <v>4.954203752865352E-05</v>
      </c>
      <c r="V82" s="101">
        <v>3.3614615877648095E-05</v>
      </c>
      <c r="W82" s="101">
        <v>1.5228071437478463E-05</v>
      </c>
      <c r="X82" s="101">
        <v>67.5</v>
      </c>
    </row>
    <row r="83" spans="1:24" s="101" customFormat="1" ht="12.75" hidden="1">
      <c r="A83" s="101">
        <v>2882</v>
      </c>
      <c r="B83" s="101">
        <v>127.0999984741211</v>
      </c>
      <c r="C83" s="101">
        <v>135.8000030517578</v>
      </c>
      <c r="D83" s="101">
        <v>9.15735912322998</v>
      </c>
      <c r="E83" s="101">
        <v>9.227729797363281</v>
      </c>
      <c r="F83" s="101">
        <v>21.671768211030535</v>
      </c>
      <c r="G83" s="101" t="s">
        <v>57</v>
      </c>
      <c r="H83" s="101">
        <v>-3.2629473150564934</v>
      </c>
      <c r="I83" s="101">
        <v>56.33705115906461</v>
      </c>
      <c r="J83" s="101" t="s">
        <v>60</v>
      </c>
      <c r="K83" s="101">
        <v>-0.15214648415479065</v>
      </c>
      <c r="L83" s="101">
        <v>-0.003822246234982925</v>
      </c>
      <c r="M83" s="101">
        <v>0.034838784463083486</v>
      </c>
      <c r="N83" s="101">
        <v>-0.0006082017843575537</v>
      </c>
      <c r="O83" s="101">
        <v>-0.006299517589504078</v>
      </c>
      <c r="P83" s="101">
        <v>-0.00043733698930715657</v>
      </c>
      <c r="Q83" s="101">
        <v>0.0006628083981066125</v>
      </c>
      <c r="R83" s="101">
        <v>-4.891455547492384E-05</v>
      </c>
      <c r="S83" s="101">
        <v>-9.797803067937564E-05</v>
      </c>
      <c r="T83" s="101">
        <v>-3.11474061998133E-05</v>
      </c>
      <c r="U83" s="101">
        <v>1.070382738064216E-05</v>
      </c>
      <c r="V83" s="101">
        <v>-3.86255960117276E-06</v>
      </c>
      <c r="W83" s="101">
        <v>-6.573284352341983E-06</v>
      </c>
      <c r="X83" s="101">
        <v>67.5</v>
      </c>
    </row>
    <row r="84" spans="1:24" s="101" customFormat="1" ht="12.75" hidden="1">
      <c r="A84" s="101">
        <v>2884</v>
      </c>
      <c r="B84" s="101">
        <v>121.33999633789062</v>
      </c>
      <c r="C84" s="101">
        <v>125.54000091552734</v>
      </c>
      <c r="D84" s="101">
        <v>9.276693344116211</v>
      </c>
      <c r="E84" s="101">
        <v>9.525078773498535</v>
      </c>
      <c r="F84" s="101">
        <v>23.734126656859885</v>
      </c>
      <c r="G84" s="101" t="s">
        <v>58</v>
      </c>
      <c r="H84" s="101">
        <v>7.04986267432065</v>
      </c>
      <c r="I84" s="101">
        <v>60.889859012211275</v>
      </c>
      <c r="J84" s="101" t="s">
        <v>61</v>
      </c>
      <c r="K84" s="101">
        <v>-0.43764240589453124</v>
      </c>
      <c r="L84" s="101">
        <v>-0.7026226918978611</v>
      </c>
      <c r="M84" s="101">
        <v>-0.10400878724848983</v>
      </c>
      <c r="N84" s="101">
        <v>-0.05883320286699977</v>
      </c>
      <c r="O84" s="101">
        <v>-0.017509735714963476</v>
      </c>
      <c r="P84" s="101">
        <v>-0.02015167669759821</v>
      </c>
      <c r="Q84" s="101">
        <v>-0.0021659814317522255</v>
      </c>
      <c r="R84" s="101">
        <v>-0.0009043769693700926</v>
      </c>
      <c r="S84" s="101">
        <v>-0.00022365790890458204</v>
      </c>
      <c r="T84" s="101">
        <v>-0.00029496703602824493</v>
      </c>
      <c r="U84" s="101">
        <v>-4.8371908809720636E-05</v>
      </c>
      <c r="V84" s="101">
        <v>-3.339196061822695E-05</v>
      </c>
      <c r="W84" s="101">
        <v>-1.3736305636094568E-05</v>
      </c>
      <c r="X84" s="101">
        <v>67.5</v>
      </c>
    </row>
    <row r="85" spans="1:14" s="101" customFormat="1" ht="12.75">
      <c r="A85" s="101" t="s">
        <v>152</v>
      </c>
      <c r="E85" s="99" t="s">
        <v>106</v>
      </c>
      <c r="F85" s="102">
        <f>MIN(F56:F84)</f>
        <v>20.346275920564803</v>
      </c>
      <c r="G85" s="102"/>
      <c r="H85" s="102"/>
      <c r="I85" s="115"/>
      <c r="J85" s="115" t="s">
        <v>158</v>
      </c>
      <c r="K85" s="102">
        <f>AVERAGE(K83,K78,K73,K68,K63,K58)</f>
        <v>-0.15994157055716052</v>
      </c>
      <c r="L85" s="102">
        <f>AVERAGE(L83,L78,L73,L68,L63,L58)</f>
        <v>-0.003786292901342152</v>
      </c>
      <c r="M85" s="115" t="s">
        <v>108</v>
      </c>
      <c r="N85" s="102" t="e">
        <f>Mittelwert(K81,K76,K71,K66,K61,K56)</f>
        <v>#NAME?</v>
      </c>
    </row>
    <row r="86" spans="5:14" s="101" customFormat="1" ht="12.75">
      <c r="E86" s="99" t="s">
        <v>107</v>
      </c>
      <c r="F86" s="102">
        <f>MAX(F56:F84)</f>
        <v>29.473861582177683</v>
      </c>
      <c r="G86" s="102"/>
      <c r="H86" s="102"/>
      <c r="I86" s="115"/>
      <c r="J86" s="115" t="s">
        <v>159</v>
      </c>
      <c r="K86" s="102">
        <f>AVERAGE(K84,K79,K74,K69,K64,K59)</f>
        <v>-0.24327731155328206</v>
      </c>
      <c r="L86" s="102">
        <f>AVERAGE(L84,L79,L74,L69,L64,L59)</f>
        <v>-0.6959885250520227</v>
      </c>
      <c r="M86" s="102"/>
      <c r="N86" s="102"/>
    </row>
    <row r="87" spans="5:14" s="101" customFormat="1" ht="12.75">
      <c r="E87" s="99"/>
      <c r="F87" s="102"/>
      <c r="G87" s="102"/>
      <c r="H87" s="102"/>
      <c r="I87" s="102"/>
      <c r="J87" s="115" t="s">
        <v>112</v>
      </c>
      <c r="K87" s="102">
        <f>ABS(K85/$G$33)</f>
        <v>0.09996348159822532</v>
      </c>
      <c r="L87" s="102">
        <f>ABS(L85/$H$33)</f>
        <v>0.01051748028150598</v>
      </c>
      <c r="M87" s="115" t="s">
        <v>111</v>
      </c>
      <c r="N87" s="102">
        <f>K87+L87+L88+K88</f>
        <v>0.683699535237974</v>
      </c>
    </row>
    <row r="88" spans="5:14" s="101" customFormat="1" ht="29.25" customHeight="1">
      <c r="E88" s="99"/>
      <c r="F88" s="102"/>
      <c r="G88" s="102"/>
      <c r="H88" s="102"/>
      <c r="I88" s="102"/>
      <c r="J88" s="102"/>
      <c r="K88" s="102">
        <f>ABS(K86/$G$34)</f>
        <v>0.13822574520072844</v>
      </c>
      <c r="L88" s="102">
        <f>ABS(L86/$H$34)</f>
        <v>0.43499282815751417</v>
      </c>
      <c r="M88" s="102"/>
      <c r="N88" s="102"/>
    </row>
    <row r="89" s="101" customFormat="1" ht="12.75"/>
    <row r="90" s="101" customFormat="1" ht="12.75" hidden="1">
      <c r="A90" s="101" t="s">
        <v>117</v>
      </c>
    </row>
    <row r="91" spans="1:24" s="101" customFormat="1" ht="12.75" hidden="1">
      <c r="A91" s="101">
        <v>2881</v>
      </c>
      <c r="B91" s="101">
        <v>131.12</v>
      </c>
      <c r="C91" s="101">
        <v>134.82</v>
      </c>
      <c r="D91" s="101">
        <v>10.210069562742323</v>
      </c>
      <c r="E91" s="101">
        <v>10.440650488789245</v>
      </c>
      <c r="F91" s="101">
        <v>30.434172847686163</v>
      </c>
      <c r="G91" s="101" t="s">
        <v>59</v>
      </c>
      <c r="H91" s="101">
        <v>7.35021905467589</v>
      </c>
      <c r="I91" s="101">
        <v>70.9702190546759</v>
      </c>
      <c r="J91" s="101" t="s">
        <v>73</v>
      </c>
      <c r="K91" s="101">
        <v>0.5607781706546001</v>
      </c>
      <c r="M91" s="101" t="s">
        <v>68</v>
      </c>
      <c r="N91" s="101">
        <v>0.29118473527870925</v>
      </c>
      <c r="X91" s="101">
        <v>67.5</v>
      </c>
    </row>
    <row r="92" spans="1:24" s="101" customFormat="1" ht="12.75" hidden="1">
      <c r="A92" s="101">
        <v>2883</v>
      </c>
      <c r="B92" s="101">
        <v>118.5199966430664</v>
      </c>
      <c r="C92" s="101">
        <v>119.62000274658203</v>
      </c>
      <c r="D92" s="101">
        <v>9.854466438293457</v>
      </c>
      <c r="E92" s="101">
        <v>10.316727638244629</v>
      </c>
      <c r="F92" s="101">
        <v>25.20245201327498</v>
      </c>
      <c r="G92" s="101" t="s">
        <v>56</v>
      </c>
      <c r="H92" s="101">
        <v>9.838767964202724</v>
      </c>
      <c r="I92" s="101">
        <v>60.85876460726913</v>
      </c>
      <c r="J92" s="101" t="s">
        <v>62</v>
      </c>
      <c r="K92" s="101">
        <v>0.7273685820352008</v>
      </c>
      <c r="L92" s="101">
        <v>0.012685484599062744</v>
      </c>
      <c r="M92" s="101">
        <v>0.17219428395368147</v>
      </c>
      <c r="N92" s="101">
        <v>0.03216793897884431</v>
      </c>
      <c r="O92" s="101">
        <v>0.02921252834238832</v>
      </c>
      <c r="P92" s="101">
        <v>0.0003638015398507265</v>
      </c>
      <c r="Q92" s="101">
        <v>0.0035558434335487394</v>
      </c>
      <c r="R92" s="101">
        <v>0.0004951842472360801</v>
      </c>
      <c r="S92" s="101">
        <v>0.0003832727304388678</v>
      </c>
      <c r="T92" s="101">
        <v>5.355081078171526E-06</v>
      </c>
      <c r="U92" s="101">
        <v>7.777828270889796E-05</v>
      </c>
      <c r="V92" s="101">
        <v>1.8378978426164266E-05</v>
      </c>
      <c r="W92" s="101">
        <v>2.3898371215059845E-05</v>
      </c>
      <c r="X92" s="101">
        <v>67.5</v>
      </c>
    </row>
    <row r="93" spans="1:24" s="101" customFormat="1" ht="12.75" hidden="1">
      <c r="A93" s="101">
        <v>2884</v>
      </c>
      <c r="B93" s="101">
        <v>123.9800033569336</v>
      </c>
      <c r="C93" s="101">
        <v>127.77999877929688</v>
      </c>
      <c r="D93" s="101">
        <v>10.599817276000977</v>
      </c>
      <c r="E93" s="101">
        <v>9.904260635375977</v>
      </c>
      <c r="F93" s="101">
        <v>23.856541126724935</v>
      </c>
      <c r="G93" s="101" t="s">
        <v>57</v>
      </c>
      <c r="H93" s="101">
        <v>-2.9099369999220954</v>
      </c>
      <c r="I93" s="101">
        <v>53.5700663570115</v>
      </c>
      <c r="J93" s="101" t="s">
        <v>60</v>
      </c>
      <c r="K93" s="101">
        <v>0.3922472086097368</v>
      </c>
      <c r="L93" s="101">
        <v>6.964283578897718E-05</v>
      </c>
      <c r="M93" s="101">
        <v>-0.09450123404001046</v>
      </c>
      <c r="N93" s="101">
        <v>-0.0003324061308758665</v>
      </c>
      <c r="O93" s="101">
        <v>0.015487061584847465</v>
      </c>
      <c r="P93" s="101">
        <v>7.886793133041159E-06</v>
      </c>
      <c r="Q93" s="101">
        <v>-0.002028771768861993</v>
      </c>
      <c r="R93" s="101">
        <v>-2.6714423865958234E-05</v>
      </c>
      <c r="S93" s="101">
        <v>0.00018078385284190697</v>
      </c>
      <c r="T93" s="101">
        <v>5.539050839927492E-07</v>
      </c>
      <c r="U93" s="101">
        <v>-4.929798804074403E-05</v>
      </c>
      <c r="V93" s="101">
        <v>-2.1050790618515694E-06</v>
      </c>
      <c r="W93" s="101">
        <v>1.0565739642554026E-05</v>
      </c>
      <c r="X93" s="101">
        <v>67.5</v>
      </c>
    </row>
    <row r="94" spans="1:24" s="101" customFormat="1" ht="12.75" hidden="1">
      <c r="A94" s="101">
        <v>2882</v>
      </c>
      <c r="B94" s="101">
        <v>143.94000244140625</v>
      </c>
      <c r="C94" s="101">
        <v>149.44000244140625</v>
      </c>
      <c r="D94" s="101">
        <v>9.33857250213623</v>
      </c>
      <c r="E94" s="101">
        <v>9.722087860107422</v>
      </c>
      <c r="F94" s="101">
        <v>27.595067903544095</v>
      </c>
      <c r="G94" s="101" t="s">
        <v>58</v>
      </c>
      <c r="H94" s="101">
        <v>-6.047225407105898</v>
      </c>
      <c r="I94" s="101">
        <v>70.39277703430035</v>
      </c>
      <c r="J94" s="101" t="s">
        <v>61</v>
      </c>
      <c r="K94" s="101">
        <v>-0.61254157529899</v>
      </c>
      <c r="L94" s="101">
        <v>0.012685293429340976</v>
      </c>
      <c r="M94" s="101">
        <v>-0.14394578212381304</v>
      </c>
      <c r="N94" s="101">
        <v>-0.032166221480161565</v>
      </c>
      <c r="O94" s="101">
        <v>-0.02476939110317375</v>
      </c>
      <c r="P94" s="101">
        <v>0.0003637160415651698</v>
      </c>
      <c r="Q94" s="101">
        <v>-0.0029202923884057</v>
      </c>
      <c r="R94" s="101">
        <v>-0.0004944631212418912</v>
      </c>
      <c r="S94" s="101">
        <v>-0.00033795737075805984</v>
      </c>
      <c r="T94" s="101">
        <v>5.326357339844718E-06</v>
      </c>
      <c r="U94" s="101">
        <v>-6.0159534874198566E-05</v>
      </c>
      <c r="V94" s="101">
        <v>-1.8258025362365054E-05</v>
      </c>
      <c r="W94" s="101">
        <v>-2.143588795778153E-05</v>
      </c>
      <c r="X94" s="101">
        <v>67.5</v>
      </c>
    </row>
    <row r="95" s="101" customFormat="1" ht="12.75" hidden="1">
      <c r="A95" s="101" t="s">
        <v>123</v>
      </c>
    </row>
    <row r="96" spans="1:24" s="101" customFormat="1" ht="12.75" hidden="1">
      <c r="A96" s="101">
        <v>2881</v>
      </c>
      <c r="B96" s="101">
        <v>119.42</v>
      </c>
      <c r="C96" s="101">
        <v>124.52</v>
      </c>
      <c r="D96" s="101">
        <v>10.274691842705083</v>
      </c>
      <c r="E96" s="101">
        <v>10.650442746239667</v>
      </c>
      <c r="F96" s="101">
        <v>25.87037107378633</v>
      </c>
      <c r="G96" s="101" t="s">
        <v>59</v>
      </c>
      <c r="H96" s="101">
        <v>7.998885687637198</v>
      </c>
      <c r="I96" s="101">
        <v>59.9188856876372</v>
      </c>
      <c r="J96" s="101" t="s">
        <v>73</v>
      </c>
      <c r="K96" s="101">
        <v>0.3785053716570651</v>
      </c>
      <c r="M96" s="101" t="s">
        <v>68</v>
      </c>
      <c r="N96" s="101">
        <v>0.23465635100811338</v>
      </c>
      <c r="X96" s="101">
        <v>67.5</v>
      </c>
    </row>
    <row r="97" spans="1:24" s="101" customFormat="1" ht="12.75" hidden="1">
      <c r="A97" s="101">
        <v>2883</v>
      </c>
      <c r="B97" s="101">
        <v>106.81999969482422</v>
      </c>
      <c r="C97" s="101">
        <v>119.91999816894531</v>
      </c>
      <c r="D97" s="101">
        <v>10.180502891540527</v>
      </c>
      <c r="E97" s="101">
        <v>10.367209434509277</v>
      </c>
      <c r="F97" s="101">
        <v>21.075445271943416</v>
      </c>
      <c r="G97" s="101" t="s">
        <v>56</v>
      </c>
      <c r="H97" s="101">
        <v>9.918793078676948</v>
      </c>
      <c r="I97" s="101">
        <v>49.23879277350117</v>
      </c>
      <c r="J97" s="101" t="s">
        <v>62</v>
      </c>
      <c r="K97" s="101">
        <v>0.5377683787680836</v>
      </c>
      <c r="L97" s="101">
        <v>0.2507686571626925</v>
      </c>
      <c r="M97" s="101">
        <v>0.12730953390692026</v>
      </c>
      <c r="N97" s="101">
        <v>0.09843978636379891</v>
      </c>
      <c r="O97" s="101">
        <v>0.021597672188961393</v>
      </c>
      <c r="P97" s="101">
        <v>0.007193639710027958</v>
      </c>
      <c r="Q97" s="101">
        <v>0.0026290514584184745</v>
      </c>
      <c r="R97" s="101">
        <v>0.0015152546984457424</v>
      </c>
      <c r="S97" s="101">
        <v>0.000283354146518141</v>
      </c>
      <c r="T97" s="101">
        <v>0.00010583297020680237</v>
      </c>
      <c r="U97" s="101">
        <v>5.7513364798251404E-05</v>
      </c>
      <c r="V97" s="101">
        <v>5.622722413670826E-05</v>
      </c>
      <c r="W97" s="101">
        <v>1.7662812248909304E-05</v>
      </c>
      <c r="X97" s="101">
        <v>67.5</v>
      </c>
    </row>
    <row r="98" spans="1:24" s="101" customFormat="1" ht="12.75" hidden="1">
      <c r="A98" s="101">
        <v>2884</v>
      </c>
      <c r="B98" s="101">
        <v>99.41999816894531</v>
      </c>
      <c r="C98" s="101">
        <v>116.31999969482422</v>
      </c>
      <c r="D98" s="101">
        <v>9.992279052734375</v>
      </c>
      <c r="E98" s="101">
        <v>10.743391036987305</v>
      </c>
      <c r="F98" s="101">
        <v>18.040338516498966</v>
      </c>
      <c r="G98" s="101" t="s">
        <v>57</v>
      </c>
      <c r="H98" s="101">
        <v>11.008417215786928</v>
      </c>
      <c r="I98" s="101">
        <v>42.92841538473224</v>
      </c>
      <c r="J98" s="101" t="s">
        <v>60</v>
      </c>
      <c r="K98" s="101">
        <v>-0.11779497393376798</v>
      </c>
      <c r="L98" s="101">
        <v>0.0013656233202553828</v>
      </c>
      <c r="M98" s="101">
        <v>0.02647308264469876</v>
      </c>
      <c r="N98" s="101">
        <v>-0.0010180654365104145</v>
      </c>
      <c r="O98" s="101">
        <v>-0.004957938454868099</v>
      </c>
      <c r="P98" s="101">
        <v>0.00015619914816504386</v>
      </c>
      <c r="Q98" s="101">
        <v>0.00047901430845155585</v>
      </c>
      <c r="R98" s="101">
        <v>-8.183462270457474E-05</v>
      </c>
      <c r="S98" s="101">
        <v>-8.349664333675652E-05</v>
      </c>
      <c r="T98" s="101">
        <v>1.1117419791537722E-05</v>
      </c>
      <c r="U98" s="101">
        <v>5.944656784491733E-06</v>
      </c>
      <c r="V98" s="101">
        <v>-6.458291400877238E-06</v>
      </c>
      <c r="W98" s="101">
        <v>-5.760023756749395E-06</v>
      </c>
      <c r="X98" s="101">
        <v>67.5</v>
      </c>
    </row>
    <row r="99" spans="1:24" s="101" customFormat="1" ht="12.75" hidden="1">
      <c r="A99" s="101">
        <v>2882</v>
      </c>
      <c r="B99" s="101">
        <v>132.05999755859375</v>
      </c>
      <c r="C99" s="101">
        <v>141.36000061035156</v>
      </c>
      <c r="D99" s="101">
        <v>9.288885116577148</v>
      </c>
      <c r="E99" s="101">
        <v>9.356289863586426</v>
      </c>
      <c r="F99" s="101">
        <v>23.729237057102235</v>
      </c>
      <c r="G99" s="101" t="s">
        <v>58</v>
      </c>
      <c r="H99" s="101">
        <v>-3.735199863809754</v>
      </c>
      <c r="I99" s="101">
        <v>60.82479769478399</v>
      </c>
      <c r="J99" s="101" t="s">
        <v>61</v>
      </c>
      <c r="K99" s="101">
        <v>-0.5247086556545413</v>
      </c>
      <c r="L99" s="101">
        <v>0.25076493871378264</v>
      </c>
      <c r="M99" s="101">
        <v>-0.12452667713740792</v>
      </c>
      <c r="N99" s="101">
        <v>-0.09843452180062315</v>
      </c>
      <c r="O99" s="101">
        <v>-0.021020901271343637</v>
      </c>
      <c r="P99" s="101">
        <v>0.007191943694426677</v>
      </c>
      <c r="Q99" s="101">
        <v>-0.002585044847446749</v>
      </c>
      <c r="R99" s="101">
        <v>-0.0015130432563838674</v>
      </c>
      <c r="S99" s="101">
        <v>-0.0002707727513996166</v>
      </c>
      <c r="T99" s="101">
        <v>0.00010524742543156409</v>
      </c>
      <c r="U99" s="101">
        <v>-5.720531606530411E-05</v>
      </c>
      <c r="V99" s="101">
        <v>-5.58550911403874E-05</v>
      </c>
      <c r="W99" s="101">
        <v>-1.6697217219102805E-05</v>
      </c>
      <c r="X99" s="101">
        <v>67.5</v>
      </c>
    </row>
    <row r="100" s="101" customFormat="1" ht="12.75" hidden="1">
      <c r="A100" s="101" t="s">
        <v>129</v>
      </c>
    </row>
    <row r="101" spans="1:24" s="101" customFormat="1" ht="12.75" hidden="1">
      <c r="A101" s="101">
        <v>2881</v>
      </c>
      <c r="B101" s="101">
        <v>140.38</v>
      </c>
      <c r="C101" s="101">
        <v>141.48</v>
      </c>
      <c r="D101" s="101">
        <v>10.2215761364169</v>
      </c>
      <c r="E101" s="101">
        <v>10.560475789843991</v>
      </c>
      <c r="F101" s="101">
        <v>28.33873103011505</v>
      </c>
      <c r="G101" s="101" t="s">
        <v>59</v>
      </c>
      <c r="H101" s="101">
        <v>-6.844913494282096</v>
      </c>
      <c r="I101" s="101">
        <v>66.0350865057179</v>
      </c>
      <c r="J101" s="101" t="s">
        <v>73</v>
      </c>
      <c r="K101" s="101">
        <v>1.0100061348398521</v>
      </c>
      <c r="M101" s="101" t="s">
        <v>68</v>
      </c>
      <c r="N101" s="101">
        <v>0.5390249829489374</v>
      </c>
      <c r="X101" s="101">
        <v>67.5</v>
      </c>
    </row>
    <row r="102" spans="1:24" s="101" customFormat="1" ht="12.75" hidden="1">
      <c r="A102" s="101">
        <v>2883</v>
      </c>
      <c r="B102" s="101">
        <v>115.76000213623047</v>
      </c>
      <c r="C102" s="101">
        <v>121.16000366210938</v>
      </c>
      <c r="D102" s="101">
        <v>10.027118682861328</v>
      </c>
      <c r="E102" s="101">
        <v>10.314908027648926</v>
      </c>
      <c r="F102" s="101">
        <v>26.410445207942452</v>
      </c>
      <c r="G102" s="101" t="s">
        <v>56</v>
      </c>
      <c r="H102" s="101">
        <v>14.410423406995562</v>
      </c>
      <c r="I102" s="101">
        <v>62.67042554322603</v>
      </c>
      <c r="J102" s="101" t="s">
        <v>62</v>
      </c>
      <c r="K102" s="101">
        <v>0.9576612185276611</v>
      </c>
      <c r="L102" s="101">
        <v>0.19984893367021217</v>
      </c>
      <c r="M102" s="101">
        <v>0.22671367311628685</v>
      </c>
      <c r="N102" s="101">
        <v>0.004252733380364851</v>
      </c>
      <c r="O102" s="101">
        <v>0.03846153059785377</v>
      </c>
      <c r="P102" s="101">
        <v>0.005733128309709861</v>
      </c>
      <c r="Q102" s="101">
        <v>0.0046816789758748895</v>
      </c>
      <c r="R102" s="101">
        <v>6.550289149037326E-05</v>
      </c>
      <c r="S102" s="101">
        <v>0.0005046320812180074</v>
      </c>
      <c r="T102" s="101">
        <v>8.438051308333952E-05</v>
      </c>
      <c r="U102" s="101">
        <v>0.00010239716726507554</v>
      </c>
      <c r="V102" s="101">
        <v>2.4257714888230145E-06</v>
      </c>
      <c r="W102" s="101">
        <v>3.1468775359712996E-05</v>
      </c>
      <c r="X102" s="101">
        <v>67.5</v>
      </c>
    </row>
    <row r="103" spans="1:24" s="101" customFormat="1" ht="12.75" hidden="1">
      <c r="A103" s="101">
        <v>2884</v>
      </c>
      <c r="B103" s="101">
        <v>119.23999786376953</v>
      </c>
      <c r="C103" s="101">
        <v>110.33999633789062</v>
      </c>
      <c r="D103" s="101">
        <v>9.810349464416504</v>
      </c>
      <c r="E103" s="101">
        <v>10.410304069519043</v>
      </c>
      <c r="F103" s="101">
        <v>22.26923707722495</v>
      </c>
      <c r="G103" s="101" t="s">
        <v>57</v>
      </c>
      <c r="H103" s="101">
        <v>2.2791154428703067</v>
      </c>
      <c r="I103" s="101">
        <v>54.01911330663983</v>
      </c>
      <c r="J103" s="101" t="s">
        <v>60</v>
      </c>
      <c r="K103" s="101">
        <v>-0.3543930352434505</v>
      </c>
      <c r="L103" s="101">
        <v>-0.0010870801523167252</v>
      </c>
      <c r="M103" s="101">
        <v>0.08149848045105625</v>
      </c>
      <c r="N103" s="101">
        <v>-4.389740192537548E-05</v>
      </c>
      <c r="O103" s="101">
        <v>-0.014617533772061124</v>
      </c>
      <c r="P103" s="101">
        <v>-0.0001243052201442391</v>
      </c>
      <c r="Q103" s="101">
        <v>0.0015677093836111988</v>
      </c>
      <c r="R103" s="101">
        <v>-3.5376535060934347E-06</v>
      </c>
      <c r="S103" s="101">
        <v>-0.0002228607521545364</v>
      </c>
      <c r="T103" s="101">
        <v>-8.851161447405745E-06</v>
      </c>
      <c r="U103" s="101">
        <v>2.6531859371474987E-05</v>
      </c>
      <c r="V103" s="101">
        <v>-2.8374005088715393E-07</v>
      </c>
      <c r="W103" s="101">
        <v>-1.482821784569005E-05</v>
      </c>
      <c r="X103" s="101">
        <v>67.5</v>
      </c>
    </row>
    <row r="104" spans="1:24" s="101" customFormat="1" ht="12.75" hidden="1">
      <c r="A104" s="101">
        <v>2882</v>
      </c>
      <c r="B104" s="101">
        <v>134.25999450683594</v>
      </c>
      <c r="C104" s="101">
        <v>131.4600067138672</v>
      </c>
      <c r="D104" s="101">
        <v>9.269675254821777</v>
      </c>
      <c r="E104" s="101">
        <v>9.529420852661133</v>
      </c>
      <c r="F104" s="101">
        <v>22.57972948707232</v>
      </c>
      <c r="G104" s="101" t="s">
        <v>58</v>
      </c>
      <c r="H104" s="101">
        <v>-8.756410306610775</v>
      </c>
      <c r="I104" s="101">
        <v>58.00358420022516</v>
      </c>
      <c r="J104" s="101" t="s">
        <v>61</v>
      </c>
      <c r="K104" s="101">
        <v>-0.8896744269915928</v>
      </c>
      <c r="L104" s="101">
        <v>-0.19984597705699084</v>
      </c>
      <c r="M104" s="101">
        <v>-0.21155870878327693</v>
      </c>
      <c r="N104" s="101">
        <v>-0.004252506816287736</v>
      </c>
      <c r="O104" s="101">
        <v>-0.03557551183542261</v>
      </c>
      <c r="P104" s="101">
        <v>-0.005731780563476025</v>
      </c>
      <c r="Q104" s="101">
        <v>-0.0044113949405699725</v>
      </c>
      <c r="R104" s="101">
        <v>-6.540729165215785E-05</v>
      </c>
      <c r="S104" s="101">
        <v>-0.0004527544837365302</v>
      </c>
      <c r="T104" s="101">
        <v>-8.391500419614831E-05</v>
      </c>
      <c r="U104" s="101">
        <v>-9.890015319605998E-05</v>
      </c>
      <c r="V104" s="101">
        <v>-2.4091199429478765E-06</v>
      </c>
      <c r="W104" s="101">
        <v>-2.775622053091593E-05</v>
      </c>
      <c r="X104" s="101">
        <v>67.5</v>
      </c>
    </row>
    <row r="105" s="101" customFormat="1" ht="12.75" hidden="1">
      <c r="A105" s="101" t="s">
        <v>135</v>
      </c>
    </row>
    <row r="106" spans="1:24" s="101" customFormat="1" ht="12.75" hidden="1">
      <c r="A106" s="101">
        <v>2881</v>
      </c>
      <c r="B106" s="101">
        <v>133.86</v>
      </c>
      <c r="C106" s="101">
        <v>141.56</v>
      </c>
      <c r="D106" s="101">
        <v>10.2504162888707</v>
      </c>
      <c r="E106" s="101">
        <v>10.540293805092412</v>
      </c>
      <c r="F106" s="101">
        <v>24.485577796828366</v>
      </c>
      <c r="G106" s="101" t="s">
        <v>59</v>
      </c>
      <c r="H106" s="101">
        <v>-9.479661281442418</v>
      </c>
      <c r="I106" s="101">
        <v>56.880338718557596</v>
      </c>
      <c r="J106" s="101" t="s">
        <v>73</v>
      </c>
      <c r="K106" s="101">
        <v>1.013614698673787</v>
      </c>
      <c r="M106" s="101" t="s">
        <v>68</v>
      </c>
      <c r="N106" s="101">
        <v>0.6450754304468481</v>
      </c>
      <c r="X106" s="101">
        <v>67.5</v>
      </c>
    </row>
    <row r="107" spans="1:24" s="101" customFormat="1" ht="12.75" hidden="1">
      <c r="A107" s="101">
        <v>2883</v>
      </c>
      <c r="B107" s="101">
        <v>108.76000213623047</v>
      </c>
      <c r="C107" s="101">
        <v>111.66000366210938</v>
      </c>
      <c r="D107" s="101">
        <v>10.046427726745605</v>
      </c>
      <c r="E107" s="101">
        <v>10.454365730285645</v>
      </c>
      <c r="F107" s="101">
        <v>24.920364781497835</v>
      </c>
      <c r="G107" s="101" t="s">
        <v>56</v>
      </c>
      <c r="H107" s="101">
        <v>17.74353149245347</v>
      </c>
      <c r="I107" s="101">
        <v>59.00353362868394</v>
      </c>
      <c r="J107" s="101" t="s">
        <v>62</v>
      </c>
      <c r="K107" s="101">
        <v>0.8303584854620245</v>
      </c>
      <c r="L107" s="101">
        <v>0.5329235607753477</v>
      </c>
      <c r="M107" s="101">
        <v>0.19657640131046292</v>
      </c>
      <c r="N107" s="101">
        <v>0.010346844202492348</v>
      </c>
      <c r="O107" s="101">
        <v>0.03334886723328532</v>
      </c>
      <c r="P107" s="101">
        <v>0.015287989349424673</v>
      </c>
      <c r="Q107" s="101">
        <v>0.004059339805642911</v>
      </c>
      <c r="R107" s="101">
        <v>0.00015932228226583429</v>
      </c>
      <c r="S107" s="101">
        <v>0.0004375685564068223</v>
      </c>
      <c r="T107" s="101">
        <v>0.00022497261729358307</v>
      </c>
      <c r="U107" s="101">
        <v>8.878349510021107E-05</v>
      </c>
      <c r="V107" s="101">
        <v>5.9119356989330294E-06</v>
      </c>
      <c r="W107" s="101">
        <v>2.7288870978393964E-05</v>
      </c>
      <c r="X107" s="101">
        <v>67.5</v>
      </c>
    </row>
    <row r="108" spans="1:24" s="101" customFormat="1" ht="12.75" hidden="1">
      <c r="A108" s="101">
        <v>2884</v>
      </c>
      <c r="B108" s="101">
        <v>121.13999938964844</v>
      </c>
      <c r="C108" s="101">
        <v>111.54000091552734</v>
      </c>
      <c r="D108" s="101">
        <v>9.669351577758789</v>
      </c>
      <c r="E108" s="101">
        <v>10.2040376663208</v>
      </c>
      <c r="F108" s="101">
        <v>20.64655360761259</v>
      </c>
      <c r="G108" s="101" t="s">
        <v>57</v>
      </c>
      <c r="H108" s="101">
        <v>-2.8227118124014225</v>
      </c>
      <c r="I108" s="101">
        <v>50.81728757724701</v>
      </c>
      <c r="J108" s="101" t="s">
        <v>60</v>
      </c>
      <c r="K108" s="101">
        <v>-0.2591110214175214</v>
      </c>
      <c r="L108" s="101">
        <v>-0.002899276609063195</v>
      </c>
      <c r="M108" s="101">
        <v>0.059214334189441165</v>
      </c>
      <c r="N108" s="101">
        <v>-0.00010678394015845197</v>
      </c>
      <c r="O108" s="101">
        <v>-0.010747332258598245</v>
      </c>
      <c r="P108" s="101">
        <v>-0.00033167140878099377</v>
      </c>
      <c r="Q108" s="101">
        <v>0.0011207665718781987</v>
      </c>
      <c r="R108" s="101">
        <v>-8.601670298618544E-06</v>
      </c>
      <c r="S108" s="101">
        <v>-0.00016865922757739165</v>
      </c>
      <c r="T108" s="101">
        <v>-2.361952894721606E-05</v>
      </c>
      <c r="U108" s="101">
        <v>1.7679000654199362E-05</v>
      </c>
      <c r="V108" s="101">
        <v>-6.828721755516324E-07</v>
      </c>
      <c r="W108" s="101">
        <v>-1.1351416237842913E-05</v>
      </c>
      <c r="X108" s="101">
        <v>67.5</v>
      </c>
    </row>
    <row r="109" spans="1:24" s="101" customFormat="1" ht="12.75" hidden="1">
      <c r="A109" s="101">
        <v>2882</v>
      </c>
      <c r="B109" s="101">
        <v>121.22000122070312</v>
      </c>
      <c r="C109" s="101">
        <v>119.5199966430664</v>
      </c>
      <c r="D109" s="101">
        <v>9.38774585723877</v>
      </c>
      <c r="E109" s="101">
        <v>9.474784851074219</v>
      </c>
      <c r="F109" s="101">
        <v>20.088269780770574</v>
      </c>
      <c r="G109" s="101" t="s">
        <v>58</v>
      </c>
      <c r="H109" s="101">
        <v>-2.7934892308427237</v>
      </c>
      <c r="I109" s="101">
        <v>50.9265119898604</v>
      </c>
      <c r="J109" s="101" t="s">
        <v>61</v>
      </c>
      <c r="K109" s="101">
        <v>-0.7888958695282641</v>
      </c>
      <c r="L109" s="101">
        <v>-0.5329156742155553</v>
      </c>
      <c r="M109" s="101">
        <v>-0.18744584332194017</v>
      </c>
      <c r="N109" s="101">
        <v>-0.010346293159425445</v>
      </c>
      <c r="O109" s="101">
        <v>-0.03156963406608611</v>
      </c>
      <c r="P109" s="101">
        <v>-0.015284391136866377</v>
      </c>
      <c r="Q109" s="101">
        <v>-0.003901553786510884</v>
      </c>
      <c r="R109" s="101">
        <v>-0.00015908991449638797</v>
      </c>
      <c r="S109" s="101">
        <v>-0.0004037577324447769</v>
      </c>
      <c r="T109" s="101">
        <v>-0.0002237292926378587</v>
      </c>
      <c r="U109" s="101">
        <v>-8.700552820412058E-05</v>
      </c>
      <c r="V109" s="101">
        <v>-5.872364881389451E-06</v>
      </c>
      <c r="W109" s="101">
        <v>-2.4815878559314975E-05</v>
      </c>
      <c r="X109" s="101">
        <v>67.5</v>
      </c>
    </row>
    <row r="110" s="101" customFormat="1" ht="12.75" hidden="1">
      <c r="A110" s="101" t="s">
        <v>141</v>
      </c>
    </row>
    <row r="111" spans="1:24" s="101" customFormat="1" ht="12.75" hidden="1">
      <c r="A111" s="101">
        <v>2881</v>
      </c>
      <c r="B111" s="101">
        <v>131.64</v>
      </c>
      <c r="C111" s="101">
        <v>140.04</v>
      </c>
      <c r="D111" s="101">
        <v>10.236511500379498</v>
      </c>
      <c r="E111" s="101">
        <v>10.417235338456905</v>
      </c>
      <c r="F111" s="101">
        <v>28.222500570057004</v>
      </c>
      <c r="G111" s="101" t="s">
        <v>59</v>
      </c>
      <c r="H111" s="101">
        <v>1.5041970927244535</v>
      </c>
      <c r="I111" s="101">
        <v>65.64419709272444</v>
      </c>
      <c r="J111" s="101" t="s">
        <v>73</v>
      </c>
      <c r="K111" s="101">
        <v>1.3167843818037912</v>
      </c>
      <c r="M111" s="101" t="s">
        <v>68</v>
      </c>
      <c r="N111" s="101">
        <v>0.6998250688481236</v>
      </c>
      <c r="X111" s="101">
        <v>67.5</v>
      </c>
    </row>
    <row r="112" spans="1:24" s="101" customFormat="1" ht="12.75" hidden="1">
      <c r="A112" s="101">
        <v>2883</v>
      </c>
      <c r="B112" s="101">
        <v>97.26000213623047</v>
      </c>
      <c r="C112" s="101">
        <v>121.45999908447266</v>
      </c>
      <c r="D112" s="101">
        <v>10.184442520141602</v>
      </c>
      <c r="E112" s="101">
        <v>10.410175323486328</v>
      </c>
      <c r="F112" s="101">
        <v>22.13866230631709</v>
      </c>
      <c r="G112" s="101" t="s">
        <v>56</v>
      </c>
      <c r="H112" s="101">
        <v>21.922007103963416</v>
      </c>
      <c r="I112" s="101">
        <v>51.682009240193885</v>
      </c>
      <c r="J112" s="101" t="s">
        <v>62</v>
      </c>
      <c r="K112" s="101">
        <v>1.1042727499084874</v>
      </c>
      <c r="L112" s="101">
        <v>0.1329907873783423</v>
      </c>
      <c r="M112" s="101">
        <v>0.261421908694172</v>
      </c>
      <c r="N112" s="101">
        <v>0.0965657755112511</v>
      </c>
      <c r="O112" s="101">
        <v>0.04434966934547032</v>
      </c>
      <c r="P112" s="101">
        <v>0.0038152698041623513</v>
      </c>
      <c r="Q112" s="101">
        <v>0.00539849091026257</v>
      </c>
      <c r="R112" s="101">
        <v>0.0014864508704753511</v>
      </c>
      <c r="S112" s="101">
        <v>0.00058188320848859</v>
      </c>
      <c r="T112" s="101">
        <v>5.6167146394104216E-05</v>
      </c>
      <c r="U112" s="101">
        <v>0.00011808386157052525</v>
      </c>
      <c r="V112" s="101">
        <v>5.5158644158034336E-05</v>
      </c>
      <c r="W112" s="101">
        <v>3.628102921766969E-05</v>
      </c>
      <c r="X112" s="101">
        <v>67.5</v>
      </c>
    </row>
    <row r="113" spans="1:24" s="101" customFormat="1" ht="12.75" hidden="1">
      <c r="A113" s="101">
        <v>2884</v>
      </c>
      <c r="B113" s="101">
        <v>111.08000183105469</v>
      </c>
      <c r="C113" s="101">
        <v>114.58000183105469</v>
      </c>
      <c r="D113" s="101">
        <v>9.483551025390625</v>
      </c>
      <c r="E113" s="101">
        <v>9.700918197631836</v>
      </c>
      <c r="F113" s="101">
        <v>20.34359361103679</v>
      </c>
      <c r="G113" s="101" t="s">
        <v>57</v>
      </c>
      <c r="H113" s="101">
        <v>7.451028069241474</v>
      </c>
      <c r="I113" s="101">
        <v>51.03102990029616</v>
      </c>
      <c r="J113" s="101" t="s">
        <v>60</v>
      </c>
      <c r="K113" s="101">
        <v>-0.2329284195217128</v>
      </c>
      <c r="L113" s="101">
        <v>-0.0007222429280459414</v>
      </c>
      <c r="M113" s="101">
        <v>0.05223496793306725</v>
      </c>
      <c r="N113" s="101">
        <v>-0.000998501186997745</v>
      </c>
      <c r="O113" s="101">
        <v>-0.009821817355281467</v>
      </c>
      <c r="P113" s="101">
        <v>-8.265350695452244E-05</v>
      </c>
      <c r="Q113" s="101">
        <v>0.0009394789550449847</v>
      </c>
      <c r="R113" s="101">
        <v>-8.027339771040634E-05</v>
      </c>
      <c r="S113" s="101">
        <v>-0.00016686521359336043</v>
      </c>
      <c r="T113" s="101">
        <v>-5.892309023892669E-06</v>
      </c>
      <c r="U113" s="101">
        <v>1.1255917745158992E-05</v>
      </c>
      <c r="V113" s="101">
        <v>-6.337456376589673E-06</v>
      </c>
      <c r="W113" s="101">
        <v>-1.1552823961023558E-05</v>
      </c>
      <c r="X113" s="101">
        <v>67.5</v>
      </c>
    </row>
    <row r="114" spans="1:24" s="101" customFormat="1" ht="12.75" hidden="1">
      <c r="A114" s="101">
        <v>2882</v>
      </c>
      <c r="B114" s="101">
        <v>129.24000549316406</v>
      </c>
      <c r="C114" s="101">
        <v>140.0399932861328</v>
      </c>
      <c r="D114" s="101">
        <v>9.300261497497559</v>
      </c>
      <c r="E114" s="101">
        <v>9.462900161743164</v>
      </c>
      <c r="F114" s="101">
        <v>21.70991148754536</v>
      </c>
      <c r="G114" s="101" t="s">
        <v>58</v>
      </c>
      <c r="H114" s="101">
        <v>-6.165968846874449</v>
      </c>
      <c r="I114" s="101">
        <v>55.574036646289606</v>
      </c>
      <c r="J114" s="101" t="s">
        <v>61</v>
      </c>
      <c r="K114" s="101">
        <v>-1.0794270042803127</v>
      </c>
      <c r="L114" s="101">
        <v>-0.13298882619477598</v>
      </c>
      <c r="M114" s="101">
        <v>-0.2561501951401471</v>
      </c>
      <c r="N114" s="101">
        <v>-0.09656061306489779</v>
      </c>
      <c r="O114" s="101">
        <v>-0.04324841124124725</v>
      </c>
      <c r="P114" s="101">
        <v>-0.003814374401699595</v>
      </c>
      <c r="Q114" s="101">
        <v>-0.005316115442803624</v>
      </c>
      <c r="R114" s="101">
        <v>-0.001484281769731393</v>
      </c>
      <c r="S114" s="101">
        <v>-0.0005574442293300902</v>
      </c>
      <c r="T114" s="101">
        <v>-5.585722002054602E-05</v>
      </c>
      <c r="U114" s="101">
        <v>-0.00011754617254135153</v>
      </c>
      <c r="V114" s="101">
        <v>-5.479336339400492E-05</v>
      </c>
      <c r="W114" s="101">
        <v>-3.439251865768196E-05</v>
      </c>
      <c r="X114" s="101">
        <v>67.5</v>
      </c>
    </row>
    <row r="115" s="101" customFormat="1" ht="12.75" hidden="1">
      <c r="A115" s="101" t="s">
        <v>147</v>
      </c>
    </row>
    <row r="116" spans="1:24" s="101" customFormat="1" ht="12.75" hidden="1">
      <c r="A116" s="101">
        <v>2881</v>
      </c>
      <c r="B116" s="101">
        <v>137.18</v>
      </c>
      <c r="C116" s="101">
        <v>141.38</v>
      </c>
      <c r="D116" s="101">
        <v>9.942730443788633</v>
      </c>
      <c r="E116" s="101">
        <v>10.202774268244521</v>
      </c>
      <c r="F116" s="101">
        <v>27.729582408377638</v>
      </c>
      <c r="G116" s="101" t="s">
        <v>59</v>
      </c>
      <c r="H116" s="101">
        <v>-3.261122397530258</v>
      </c>
      <c r="I116" s="101">
        <v>66.41887760246975</v>
      </c>
      <c r="J116" s="101" t="s">
        <v>73</v>
      </c>
      <c r="K116" s="101">
        <v>0.7243393290313328</v>
      </c>
      <c r="M116" s="101" t="s">
        <v>68</v>
      </c>
      <c r="N116" s="101">
        <v>0.4643260789759265</v>
      </c>
      <c r="X116" s="101">
        <v>67.5</v>
      </c>
    </row>
    <row r="117" spans="1:24" s="101" customFormat="1" ht="12.75" hidden="1">
      <c r="A117" s="101">
        <v>2883</v>
      </c>
      <c r="B117" s="101">
        <v>106.9800033569336</v>
      </c>
      <c r="C117" s="101">
        <v>115.37999725341797</v>
      </c>
      <c r="D117" s="101">
        <v>9.750539779663086</v>
      </c>
      <c r="E117" s="101">
        <v>10.082419395446777</v>
      </c>
      <c r="F117" s="101">
        <v>23.745544160225194</v>
      </c>
      <c r="G117" s="101" t="s">
        <v>56</v>
      </c>
      <c r="H117" s="101">
        <v>18.44369171867386</v>
      </c>
      <c r="I117" s="101">
        <v>57.923695075607455</v>
      </c>
      <c r="J117" s="101" t="s">
        <v>62</v>
      </c>
      <c r="K117" s="101">
        <v>0.7009088150704426</v>
      </c>
      <c r="L117" s="101">
        <v>0.44862023539109586</v>
      </c>
      <c r="M117" s="101">
        <v>0.1659308090944344</v>
      </c>
      <c r="N117" s="101">
        <v>0.05746534225015569</v>
      </c>
      <c r="O117" s="101">
        <v>0.02814990325810434</v>
      </c>
      <c r="P117" s="101">
        <v>0.01286962072009572</v>
      </c>
      <c r="Q117" s="101">
        <v>0.003426544274904467</v>
      </c>
      <c r="R117" s="101">
        <v>0.0008845948291509937</v>
      </c>
      <c r="S117" s="101">
        <v>0.0003693534707259761</v>
      </c>
      <c r="T117" s="101">
        <v>0.00018938602827042766</v>
      </c>
      <c r="U117" s="101">
        <v>7.49466392180193E-05</v>
      </c>
      <c r="V117" s="101">
        <v>3.282888377996465E-05</v>
      </c>
      <c r="W117" s="101">
        <v>2.3031929262678837E-05</v>
      </c>
      <c r="X117" s="101">
        <v>67.5</v>
      </c>
    </row>
    <row r="118" spans="1:24" s="101" customFormat="1" ht="12.75" hidden="1">
      <c r="A118" s="101">
        <v>2884</v>
      </c>
      <c r="B118" s="101">
        <v>121.33999633789062</v>
      </c>
      <c r="C118" s="101">
        <v>125.54000091552734</v>
      </c>
      <c r="D118" s="101">
        <v>9.276693344116211</v>
      </c>
      <c r="E118" s="101">
        <v>9.525078773498535</v>
      </c>
      <c r="F118" s="101">
        <v>20.652186601263082</v>
      </c>
      <c r="G118" s="101" t="s">
        <v>57</v>
      </c>
      <c r="H118" s="101">
        <v>-0.8568489642614594</v>
      </c>
      <c r="I118" s="101">
        <v>52.983147373629166</v>
      </c>
      <c r="J118" s="101" t="s">
        <v>60</v>
      </c>
      <c r="K118" s="101">
        <v>-0.09517529706252036</v>
      </c>
      <c r="L118" s="101">
        <v>-0.002440090257761365</v>
      </c>
      <c r="M118" s="101">
        <v>0.02066165280963307</v>
      </c>
      <c r="N118" s="101">
        <v>-0.0005940434685264621</v>
      </c>
      <c r="O118" s="101">
        <v>-0.004122879126417627</v>
      </c>
      <c r="P118" s="101">
        <v>-0.00027920093920736266</v>
      </c>
      <c r="Q118" s="101">
        <v>0.0003372985056536705</v>
      </c>
      <c r="R118" s="101">
        <v>-4.776752066784657E-05</v>
      </c>
      <c r="S118" s="101">
        <v>-7.863772782250105E-05</v>
      </c>
      <c r="T118" s="101">
        <v>-1.9887206904715726E-05</v>
      </c>
      <c r="U118" s="101">
        <v>1.444398626098156E-06</v>
      </c>
      <c r="V118" s="101">
        <v>-3.771450001707113E-06</v>
      </c>
      <c r="W118" s="101">
        <v>-5.650752535770378E-06</v>
      </c>
      <c r="X118" s="101">
        <v>67.5</v>
      </c>
    </row>
    <row r="119" spans="1:24" s="101" customFormat="1" ht="12.75" hidden="1">
      <c r="A119" s="101">
        <v>2882</v>
      </c>
      <c r="B119" s="101">
        <v>127.0999984741211</v>
      </c>
      <c r="C119" s="101">
        <v>135.8000030517578</v>
      </c>
      <c r="D119" s="101">
        <v>9.15735912322998</v>
      </c>
      <c r="E119" s="101">
        <v>9.227729797363281</v>
      </c>
      <c r="F119" s="101">
        <v>23.073008636084115</v>
      </c>
      <c r="G119" s="101" t="s">
        <v>58</v>
      </c>
      <c r="H119" s="101">
        <v>0.37966055817710753</v>
      </c>
      <c r="I119" s="101">
        <v>59.979659032298194</v>
      </c>
      <c r="J119" s="101" t="s">
        <v>61</v>
      </c>
      <c r="K119" s="101">
        <v>-0.6944168991841377</v>
      </c>
      <c r="L119" s="101">
        <v>-0.44861359939473106</v>
      </c>
      <c r="M119" s="101">
        <v>-0.16463939233946356</v>
      </c>
      <c r="N119" s="101">
        <v>-0.05746227172924013</v>
      </c>
      <c r="O119" s="101">
        <v>-0.027846344843616068</v>
      </c>
      <c r="P119" s="101">
        <v>-0.012866591790939151</v>
      </c>
      <c r="Q119" s="101">
        <v>-0.0034099025478691296</v>
      </c>
      <c r="R119" s="101">
        <v>-0.0008833041807497136</v>
      </c>
      <c r="S119" s="101">
        <v>-0.00036088515361571566</v>
      </c>
      <c r="T119" s="101">
        <v>-0.00018833896757064443</v>
      </c>
      <c r="U119" s="101">
        <v>-7.493271944007421E-05</v>
      </c>
      <c r="V119" s="101">
        <v>-3.261152825494459E-05</v>
      </c>
      <c r="W119" s="101">
        <v>-2.232798157784367E-05</v>
      </c>
      <c r="X119" s="101">
        <v>67.5</v>
      </c>
    </row>
    <row r="120" spans="1:14" s="101" customFormat="1" ht="12.75">
      <c r="A120" s="101" t="s">
        <v>153</v>
      </c>
      <c r="E120" s="99" t="s">
        <v>106</v>
      </c>
      <c r="F120" s="102">
        <f>MIN(F91:F119)</f>
        <v>18.040338516498966</v>
      </c>
      <c r="G120" s="102"/>
      <c r="H120" s="102"/>
      <c r="I120" s="115"/>
      <c r="J120" s="115" t="s">
        <v>158</v>
      </c>
      <c r="K120" s="102">
        <f>AVERAGE(K118,K113,K108,K103,K98,K93)</f>
        <v>-0.11119258976153938</v>
      </c>
      <c r="L120" s="102">
        <f>AVERAGE(L118,L113,L108,L103,L98,L93)</f>
        <v>-0.0009522372985238111</v>
      </c>
      <c r="M120" s="115" t="s">
        <v>108</v>
      </c>
      <c r="N120" s="102" t="e">
        <f>Mittelwert(K116,K111,K106,K101,K96,K91)</f>
        <v>#NAME?</v>
      </c>
    </row>
    <row r="121" spans="5:14" s="101" customFormat="1" ht="12.75">
      <c r="E121" s="99" t="s">
        <v>107</v>
      </c>
      <c r="F121" s="102">
        <f>MAX(F91:F119)</f>
        <v>30.434172847686163</v>
      </c>
      <c r="G121" s="102"/>
      <c r="H121" s="102"/>
      <c r="I121" s="115"/>
      <c r="J121" s="115" t="s">
        <v>159</v>
      </c>
      <c r="K121" s="102">
        <f>AVERAGE(K119,K114,K109,K104,K99,K94)</f>
        <v>-0.7649440718229732</v>
      </c>
      <c r="L121" s="102">
        <f>AVERAGE(L119,L114,L109,L104,L99,L94)</f>
        <v>-0.17515230745315494</v>
      </c>
      <c r="M121" s="102"/>
      <c r="N121" s="102"/>
    </row>
    <row r="122" spans="5:14" s="101" customFormat="1" ht="12.75">
      <c r="E122" s="99"/>
      <c r="F122" s="102"/>
      <c r="G122" s="102"/>
      <c r="H122" s="102"/>
      <c r="I122" s="102"/>
      <c r="J122" s="115" t="s">
        <v>112</v>
      </c>
      <c r="K122" s="102">
        <f>ABS(K120/$G$33)</f>
        <v>0.06949536860096212</v>
      </c>
      <c r="L122" s="102">
        <f>ABS(L120/$H$33)</f>
        <v>0.0026451036070105865</v>
      </c>
      <c r="M122" s="115" t="s">
        <v>111</v>
      </c>
      <c r="N122" s="102">
        <f>K122+L122+L123+K123</f>
        <v>0.6162379779019748</v>
      </c>
    </row>
    <row r="123" spans="5:14" s="101" customFormat="1" ht="12.75">
      <c r="E123" s="99"/>
      <c r="F123" s="102"/>
      <c r="G123" s="102"/>
      <c r="H123" s="102"/>
      <c r="I123" s="102"/>
      <c r="J123" s="102"/>
      <c r="K123" s="102">
        <f>ABS(K121/$G$34)</f>
        <v>0.4346273135357802</v>
      </c>
      <c r="L123" s="102">
        <f>ABS(L121/$H$34)</f>
        <v>0.10947019215822183</v>
      </c>
      <c r="M123" s="102"/>
      <c r="N123" s="102"/>
    </row>
    <row r="124" s="101" customFormat="1" ht="12.75"/>
    <row r="125" s="101" customFormat="1" ht="12.75" hidden="1">
      <c r="A125" s="101" t="s">
        <v>118</v>
      </c>
    </row>
    <row r="126" spans="1:24" s="101" customFormat="1" ht="12.75" hidden="1">
      <c r="A126" s="101">
        <v>2881</v>
      </c>
      <c r="B126" s="101">
        <v>131.12</v>
      </c>
      <c r="C126" s="101">
        <v>134.82</v>
      </c>
      <c r="D126" s="101">
        <v>10.210069562742323</v>
      </c>
      <c r="E126" s="101">
        <v>10.440650488789245</v>
      </c>
      <c r="F126" s="101">
        <v>26.163995792118442</v>
      </c>
      <c r="G126" s="101" t="s">
        <v>59</v>
      </c>
      <c r="H126" s="101">
        <v>-2.6075150540377905</v>
      </c>
      <c r="I126" s="101">
        <v>61.012484945962214</v>
      </c>
      <c r="J126" s="101" t="s">
        <v>73</v>
      </c>
      <c r="K126" s="101">
        <v>0.5889494036488194</v>
      </c>
      <c r="M126" s="101" t="s">
        <v>68</v>
      </c>
      <c r="N126" s="101">
        <v>0.3466615183477883</v>
      </c>
      <c r="X126" s="101">
        <v>67.5</v>
      </c>
    </row>
    <row r="127" spans="1:24" s="101" customFormat="1" ht="12.75" hidden="1">
      <c r="A127" s="101">
        <v>2882</v>
      </c>
      <c r="B127" s="101">
        <v>143.94000244140625</v>
      </c>
      <c r="C127" s="101">
        <v>149.44000244140625</v>
      </c>
      <c r="D127" s="101">
        <v>9.33857250213623</v>
      </c>
      <c r="E127" s="101">
        <v>9.722087860107422</v>
      </c>
      <c r="F127" s="101">
        <v>29.75351493077552</v>
      </c>
      <c r="G127" s="101" t="s">
        <v>56</v>
      </c>
      <c r="H127" s="101">
        <v>-0.5412023431533584</v>
      </c>
      <c r="I127" s="101">
        <v>75.89880009825289</v>
      </c>
      <c r="J127" s="101" t="s">
        <v>62</v>
      </c>
      <c r="K127" s="101">
        <v>0.6820762839348448</v>
      </c>
      <c r="L127" s="101">
        <v>0.3091850819097306</v>
      </c>
      <c r="M127" s="101">
        <v>0.16147252964666517</v>
      </c>
      <c r="N127" s="101">
        <v>0.034812761232376144</v>
      </c>
      <c r="O127" s="101">
        <v>0.0273934114430398</v>
      </c>
      <c r="P127" s="101">
        <v>0.008869537185888803</v>
      </c>
      <c r="Q127" s="101">
        <v>0.0033344116876764525</v>
      </c>
      <c r="R127" s="101">
        <v>0.0005358328863761256</v>
      </c>
      <c r="S127" s="101">
        <v>0.00035937820371368</v>
      </c>
      <c r="T127" s="101">
        <v>0.00013048733242937148</v>
      </c>
      <c r="U127" s="101">
        <v>7.291551948325232E-05</v>
      </c>
      <c r="V127" s="101">
        <v>1.9874625110990105E-05</v>
      </c>
      <c r="W127" s="101">
        <v>2.2403891964059883E-05</v>
      </c>
      <c r="X127" s="101">
        <v>67.5</v>
      </c>
    </row>
    <row r="128" spans="1:24" s="101" customFormat="1" ht="12.75" hidden="1">
      <c r="A128" s="101">
        <v>2883</v>
      </c>
      <c r="B128" s="101">
        <v>118.5199966430664</v>
      </c>
      <c r="C128" s="101">
        <v>119.62000274658203</v>
      </c>
      <c r="D128" s="101">
        <v>9.854466438293457</v>
      </c>
      <c r="E128" s="101">
        <v>10.316727638244629</v>
      </c>
      <c r="F128" s="101">
        <v>27.32624706777698</v>
      </c>
      <c r="G128" s="101" t="s">
        <v>57</v>
      </c>
      <c r="H128" s="101">
        <v>14.967298443218752</v>
      </c>
      <c r="I128" s="101">
        <v>65.98729508628516</v>
      </c>
      <c r="J128" s="101" t="s">
        <v>60</v>
      </c>
      <c r="K128" s="101">
        <v>-0.6763136366795607</v>
      </c>
      <c r="L128" s="101">
        <v>0.0016825403727569028</v>
      </c>
      <c r="M128" s="101">
        <v>0.15985981422619835</v>
      </c>
      <c r="N128" s="101">
        <v>-0.00036038332776062006</v>
      </c>
      <c r="O128" s="101">
        <v>-0.027198741535073904</v>
      </c>
      <c r="P128" s="101">
        <v>0.00019259762516339062</v>
      </c>
      <c r="Q128" s="101">
        <v>0.0032876278486991565</v>
      </c>
      <c r="R128" s="101">
        <v>-2.8971380564099125E-05</v>
      </c>
      <c r="S128" s="101">
        <v>-0.00035889800082399324</v>
      </c>
      <c r="T128" s="101">
        <v>1.3720374149623792E-05</v>
      </c>
      <c r="U128" s="101">
        <v>7.069908899923444E-05</v>
      </c>
      <c r="V128" s="101">
        <v>-2.291585445389108E-06</v>
      </c>
      <c r="W128" s="101">
        <v>-2.2400119976447335E-05</v>
      </c>
      <c r="X128" s="101">
        <v>67.5</v>
      </c>
    </row>
    <row r="129" spans="1:24" s="101" customFormat="1" ht="12.75" hidden="1">
      <c r="A129" s="101">
        <v>2884</v>
      </c>
      <c r="B129" s="101">
        <v>123.9800033569336</v>
      </c>
      <c r="C129" s="101">
        <v>127.77999877929688</v>
      </c>
      <c r="D129" s="101">
        <v>10.599817276000977</v>
      </c>
      <c r="E129" s="101">
        <v>9.904260635375977</v>
      </c>
      <c r="F129" s="101">
        <v>23.856541126724935</v>
      </c>
      <c r="G129" s="101" t="s">
        <v>58</v>
      </c>
      <c r="H129" s="101">
        <v>-2.9099369999220954</v>
      </c>
      <c r="I129" s="101">
        <v>53.5700663570115</v>
      </c>
      <c r="J129" s="101" t="s">
        <v>61</v>
      </c>
      <c r="K129" s="101">
        <v>-0.08847554434777004</v>
      </c>
      <c r="L129" s="101">
        <v>0.3091805038054969</v>
      </c>
      <c r="M129" s="101">
        <v>-0.022764393821459613</v>
      </c>
      <c r="N129" s="101">
        <v>-0.03481089582989073</v>
      </c>
      <c r="O129" s="101">
        <v>-0.0032599769011312707</v>
      </c>
      <c r="P129" s="101">
        <v>0.008867445858117527</v>
      </c>
      <c r="Q129" s="101">
        <v>-0.0005566007827618325</v>
      </c>
      <c r="R129" s="101">
        <v>-0.0005350491017003766</v>
      </c>
      <c r="S129" s="101">
        <v>-1.857197644334717E-05</v>
      </c>
      <c r="T129" s="101">
        <v>0.00012976399831127137</v>
      </c>
      <c r="U129" s="101">
        <v>-1.784129468931212E-05</v>
      </c>
      <c r="V129" s="101">
        <v>-1.9742070799409045E-05</v>
      </c>
      <c r="W129" s="101">
        <v>-4.1109631235519663E-07</v>
      </c>
      <c r="X129" s="101">
        <v>67.5</v>
      </c>
    </row>
    <row r="130" s="101" customFormat="1" ht="12.75" hidden="1">
      <c r="A130" s="101" t="s">
        <v>124</v>
      </c>
    </row>
    <row r="131" spans="1:24" s="101" customFormat="1" ht="12.75" hidden="1">
      <c r="A131" s="101">
        <v>2881</v>
      </c>
      <c r="B131" s="101">
        <v>119.42</v>
      </c>
      <c r="C131" s="101">
        <v>124.52</v>
      </c>
      <c r="D131" s="101">
        <v>10.274691842705083</v>
      </c>
      <c r="E131" s="101">
        <v>10.650442746239667</v>
      </c>
      <c r="F131" s="101">
        <v>22.233959761625776</v>
      </c>
      <c r="G131" s="101" t="s">
        <v>59</v>
      </c>
      <c r="H131" s="101">
        <v>-0.423479538788186</v>
      </c>
      <c r="I131" s="101">
        <v>51.496520461211816</v>
      </c>
      <c r="J131" s="101" t="s">
        <v>73</v>
      </c>
      <c r="K131" s="101">
        <v>0.5546686297415504</v>
      </c>
      <c r="M131" s="101" t="s">
        <v>68</v>
      </c>
      <c r="N131" s="101">
        <v>0.3009849247597115</v>
      </c>
      <c r="X131" s="101">
        <v>67.5</v>
      </c>
    </row>
    <row r="132" spans="1:24" s="101" customFormat="1" ht="12.75" hidden="1">
      <c r="A132" s="101">
        <v>2882</v>
      </c>
      <c r="B132" s="101">
        <v>132.05999755859375</v>
      </c>
      <c r="C132" s="101">
        <v>141.36000061035156</v>
      </c>
      <c r="D132" s="101">
        <v>9.288885116577148</v>
      </c>
      <c r="E132" s="101">
        <v>9.356289863586426</v>
      </c>
      <c r="F132" s="101">
        <v>25.33882391262815</v>
      </c>
      <c r="G132" s="101" t="s">
        <v>56</v>
      </c>
      <c r="H132" s="101">
        <v>0.3906299984800796</v>
      </c>
      <c r="I132" s="101">
        <v>64.95062755707383</v>
      </c>
      <c r="J132" s="101" t="s">
        <v>62</v>
      </c>
      <c r="K132" s="101">
        <v>0.7151893552911818</v>
      </c>
      <c r="L132" s="101">
        <v>0.059038669846834924</v>
      </c>
      <c r="M132" s="101">
        <v>0.1693113251251115</v>
      </c>
      <c r="N132" s="101">
        <v>0.10088723129717923</v>
      </c>
      <c r="O132" s="101">
        <v>0.028723459780440212</v>
      </c>
      <c r="P132" s="101">
        <v>0.0016936277653747253</v>
      </c>
      <c r="Q132" s="101">
        <v>0.003496243659598081</v>
      </c>
      <c r="R132" s="101">
        <v>0.0015528855803526242</v>
      </c>
      <c r="S132" s="101">
        <v>0.0003768293651387257</v>
      </c>
      <c r="T132" s="101">
        <v>2.4898962401012793E-05</v>
      </c>
      <c r="U132" s="101">
        <v>7.645264472358668E-05</v>
      </c>
      <c r="V132" s="101">
        <v>5.7623411165481396E-05</v>
      </c>
      <c r="W132" s="101">
        <v>2.3496947321981273E-05</v>
      </c>
      <c r="X132" s="101">
        <v>67.5</v>
      </c>
    </row>
    <row r="133" spans="1:24" s="101" customFormat="1" ht="12.75" hidden="1">
      <c r="A133" s="101">
        <v>2883</v>
      </c>
      <c r="B133" s="101">
        <v>106.81999969482422</v>
      </c>
      <c r="C133" s="101">
        <v>119.91999816894531</v>
      </c>
      <c r="D133" s="101">
        <v>10.180502891540527</v>
      </c>
      <c r="E133" s="101">
        <v>10.367209434509277</v>
      </c>
      <c r="F133" s="101">
        <v>23.18253554240784</v>
      </c>
      <c r="G133" s="101" t="s">
        <v>57</v>
      </c>
      <c r="H133" s="101">
        <v>14.841611071071917</v>
      </c>
      <c r="I133" s="101">
        <v>54.161610765896135</v>
      </c>
      <c r="J133" s="101" t="s">
        <v>60</v>
      </c>
      <c r="K133" s="101">
        <v>-0.5855340569311993</v>
      </c>
      <c r="L133" s="101">
        <v>0.0003220499851532877</v>
      </c>
      <c r="M133" s="101">
        <v>0.13971353562301442</v>
      </c>
      <c r="N133" s="101">
        <v>-0.0010436621468621822</v>
      </c>
      <c r="O133" s="101">
        <v>-0.023336827886577715</v>
      </c>
      <c r="P133" s="101">
        <v>3.685885323069419E-05</v>
      </c>
      <c r="Q133" s="101">
        <v>0.0029359233556193855</v>
      </c>
      <c r="R133" s="101">
        <v>-8.390687403854054E-05</v>
      </c>
      <c r="S133" s="101">
        <v>-0.00029061711790921653</v>
      </c>
      <c r="T133" s="101">
        <v>2.626136073805713E-06</v>
      </c>
      <c r="U133" s="101">
        <v>6.728820308617704E-05</v>
      </c>
      <c r="V133" s="101">
        <v>-6.625131716811055E-06</v>
      </c>
      <c r="W133" s="101">
        <v>-1.7609191865310657E-05</v>
      </c>
      <c r="X133" s="101">
        <v>67.5</v>
      </c>
    </row>
    <row r="134" spans="1:24" s="101" customFormat="1" ht="12.75" hidden="1">
      <c r="A134" s="101">
        <v>2884</v>
      </c>
      <c r="B134" s="101">
        <v>99.41999816894531</v>
      </c>
      <c r="C134" s="101">
        <v>116.31999969482422</v>
      </c>
      <c r="D134" s="101">
        <v>9.992279052734375</v>
      </c>
      <c r="E134" s="101">
        <v>10.743391036987305</v>
      </c>
      <c r="F134" s="101">
        <v>18.040338516498966</v>
      </c>
      <c r="G134" s="101" t="s">
        <v>58</v>
      </c>
      <c r="H134" s="101">
        <v>11.008417215786928</v>
      </c>
      <c r="I134" s="101">
        <v>42.92841538473224</v>
      </c>
      <c r="J134" s="101" t="s">
        <v>61</v>
      </c>
      <c r="K134" s="101">
        <v>0.4106649267900867</v>
      </c>
      <c r="L134" s="101">
        <v>0.0590377914652186</v>
      </c>
      <c r="M134" s="101">
        <v>0.0956370889317418</v>
      </c>
      <c r="N134" s="101">
        <v>-0.1008818328944005</v>
      </c>
      <c r="O134" s="101">
        <v>0.01674603254358522</v>
      </c>
      <c r="P134" s="101">
        <v>0.00169322663355698</v>
      </c>
      <c r="Q134" s="101">
        <v>0.0018984398271234175</v>
      </c>
      <c r="R134" s="101">
        <v>-0.0015506170585145086</v>
      </c>
      <c r="S134" s="101">
        <v>0.0002398792638161865</v>
      </c>
      <c r="T134" s="101">
        <v>2.4760083561428163E-05</v>
      </c>
      <c r="U134" s="101">
        <v>3.629469121874937E-05</v>
      </c>
      <c r="V134" s="101">
        <v>-5.724128880520625E-05</v>
      </c>
      <c r="W134" s="101">
        <v>1.555708505159755E-05</v>
      </c>
      <c r="X134" s="101">
        <v>67.5</v>
      </c>
    </row>
    <row r="135" s="101" customFormat="1" ht="12.75" hidden="1">
      <c r="A135" s="101" t="s">
        <v>130</v>
      </c>
    </row>
    <row r="136" spans="1:24" s="101" customFormat="1" ht="12.75" hidden="1">
      <c r="A136" s="101">
        <v>2881</v>
      </c>
      <c r="B136" s="101">
        <v>140.38</v>
      </c>
      <c r="C136" s="101">
        <v>141.48</v>
      </c>
      <c r="D136" s="101">
        <v>10.2215761364169</v>
      </c>
      <c r="E136" s="101">
        <v>10.560475789843991</v>
      </c>
      <c r="F136" s="101">
        <v>25.073220199255257</v>
      </c>
      <c r="G136" s="101" t="s">
        <v>59</v>
      </c>
      <c r="H136" s="101">
        <v>-14.454227050772332</v>
      </c>
      <c r="I136" s="101">
        <v>58.425772949227664</v>
      </c>
      <c r="J136" s="101" t="s">
        <v>73</v>
      </c>
      <c r="K136" s="101">
        <v>0.8663936775769246</v>
      </c>
      <c r="M136" s="101" t="s">
        <v>68</v>
      </c>
      <c r="N136" s="101">
        <v>0.5037297806202167</v>
      </c>
      <c r="X136" s="101">
        <v>67.5</v>
      </c>
    </row>
    <row r="137" spans="1:24" s="101" customFormat="1" ht="12.75" hidden="1">
      <c r="A137" s="101">
        <v>2882</v>
      </c>
      <c r="B137" s="101">
        <v>134.25999450683594</v>
      </c>
      <c r="C137" s="101">
        <v>131.4600067138672</v>
      </c>
      <c r="D137" s="101">
        <v>9.269675254821777</v>
      </c>
      <c r="E137" s="101">
        <v>9.529420852661133</v>
      </c>
      <c r="F137" s="101">
        <v>29.172748413738166</v>
      </c>
      <c r="G137" s="101" t="s">
        <v>56</v>
      </c>
      <c r="H137" s="101">
        <v>8.179963030611376</v>
      </c>
      <c r="I137" s="101">
        <v>74.93995753744731</v>
      </c>
      <c r="J137" s="101" t="s">
        <v>62</v>
      </c>
      <c r="K137" s="101">
        <v>0.8337200753307105</v>
      </c>
      <c r="L137" s="101">
        <v>0.36195907326195</v>
      </c>
      <c r="M137" s="101">
        <v>0.1973720815117537</v>
      </c>
      <c r="N137" s="101">
        <v>0.009411813647558704</v>
      </c>
      <c r="O137" s="101">
        <v>0.0334835476114755</v>
      </c>
      <c r="P137" s="101">
        <v>0.010383472625595616</v>
      </c>
      <c r="Q137" s="101">
        <v>0.004075724701558049</v>
      </c>
      <c r="R137" s="101">
        <v>0.00014488380116231433</v>
      </c>
      <c r="S137" s="101">
        <v>0.0004393050556794139</v>
      </c>
      <c r="T137" s="101">
        <v>0.00015281462351271526</v>
      </c>
      <c r="U137" s="101">
        <v>8.914223246824877E-05</v>
      </c>
      <c r="V137" s="101">
        <v>5.370387573162209E-06</v>
      </c>
      <c r="W137" s="101">
        <v>2.739371963661243E-05</v>
      </c>
      <c r="X137" s="101">
        <v>67.5</v>
      </c>
    </row>
    <row r="138" spans="1:24" s="101" customFormat="1" ht="12.75" hidden="1">
      <c r="A138" s="101">
        <v>2883</v>
      </c>
      <c r="B138" s="101">
        <v>115.76000213623047</v>
      </c>
      <c r="C138" s="101">
        <v>121.16000366210938</v>
      </c>
      <c r="D138" s="101">
        <v>10.027118682861328</v>
      </c>
      <c r="E138" s="101">
        <v>10.314908027648926</v>
      </c>
      <c r="F138" s="101">
        <v>23.036206924420572</v>
      </c>
      <c r="G138" s="101" t="s">
        <v>57</v>
      </c>
      <c r="H138" s="101">
        <v>6.403555387634555</v>
      </c>
      <c r="I138" s="101">
        <v>54.66355752386502</v>
      </c>
      <c r="J138" s="101" t="s">
        <v>60</v>
      </c>
      <c r="K138" s="101">
        <v>-0.8031108212655301</v>
      </c>
      <c r="L138" s="101">
        <v>-0.0019693683298223044</v>
      </c>
      <c r="M138" s="101">
        <v>0.189510980555612</v>
      </c>
      <c r="N138" s="101">
        <v>-9.749200327552247E-05</v>
      </c>
      <c r="O138" s="101">
        <v>-0.032349301209213845</v>
      </c>
      <c r="P138" s="101">
        <v>-0.0002251924516154496</v>
      </c>
      <c r="Q138" s="101">
        <v>0.0038821507571987577</v>
      </c>
      <c r="R138" s="101">
        <v>-7.858847963395574E-06</v>
      </c>
      <c r="S138" s="101">
        <v>-0.0004311061916150171</v>
      </c>
      <c r="T138" s="101">
        <v>-1.6029439383704193E-05</v>
      </c>
      <c r="U138" s="101">
        <v>8.249100670337027E-05</v>
      </c>
      <c r="V138" s="101">
        <v>-6.281460936662491E-07</v>
      </c>
      <c r="W138" s="101">
        <v>-2.7042475878459237E-05</v>
      </c>
      <c r="X138" s="101">
        <v>67.5</v>
      </c>
    </row>
    <row r="139" spans="1:24" s="101" customFormat="1" ht="12.75" hidden="1">
      <c r="A139" s="101">
        <v>2884</v>
      </c>
      <c r="B139" s="101">
        <v>119.23999786376953</v>
      </c>
      <c r="C139" s="101">
        <v>110.33999633789062</v>
      </c>
      <c r="D139" s="101">
        <v>9.810349464416504</v>
      </c>
      <c r="E139" s="101">
        <v>10.410304069519043</v>
      </c>
      <c r="F139" s="101">
        <v>22.26923707722495</v>
      </c>
      <c r="G139" s="101" t="s">
        <v>58</v>
      </c>
      <c r="H139" s="101">
        <v>2.2791154428703067</v>
      </c>
      <c r="I139" s="101">
        <v>54.01911330663983</v>
      </c>
      <c r="J139" s="101" t="s">
        <v>61</v>
      </c>
      <c r="K139" s="101">
        <v>-0.22383514642622873</v>
      </c>
      <c r="L139" s="101">
        <v>-0.36195371569446716</v>
      </c>
      <c r="M139" s="101">
        <v>-0.055148225802221396</v>
      </c>
      <c r="N139" s="101">
        <v>-0.009411308699945487</v>
      </c>
      <c r="O139" s="101">
        <v>-0.008641219354090138</v>
      </c>
      <c r="P139" s="101">
        <v>-0.010381030398097721</v>
      </c>
      <c r="Q139" s="101">
        <v>-0.00124114356191037</v>
      </c>
      <c r="R139" s="101">
        <v>-0.00014467050268776032</v>
      </c>
      <c r="S139" s="101">
        <v>-8.447711818409227E-05</v>
      </c>
      <c r="T139" s="101">
        <v>-0.00015197159679485197</v>
      </c>
      <c r="U139" s="101">
        <v>-3.3787148777128645E-05</v>
      </c>
      <c r="V139" s="101">
        <v>-5.333525585481607E-06</v>
      </c>
      <c r="W139" s="101">
        <v>-4.372684975192672E-06</v>
      </c>
      <c r="X139" s="101">
        <v>67.5</v>
      </c>
    </row>
    <row r="140" s="101" customFormat="1" ht="12.75" hidden="1">
      <c r="A140" s="101" t="s">
        <v>136</v>
      </c>
    </row>
    <row r="141" spans="1:24" s="101" customFormat="1" ht="12.75" hidden="1">
      <c r="A141" s="101">
        <v>2881</v>
      </c>
      <c r="B141" s="101">
        <v>133.86</v>
      </c>
      <c r="C141" s="101">
        <v>141.56</v>
      </c>
      <c r="D141" s="101">
        <v>10.2504162888707</v>
      </c>
      <c r="E141" s="101">
        <v>10.540293805092412</v>
      </c>
      <c r="F141" s="101">
        <v>23.719496974526166</v>
      </c>
      <c r="G141" s="101" t="s">
        <v>59</v>
      </c>
      <c r="H141" s="101">
        <v>-11.259277716059898</v>
      </c>
      <c r="I141" s="101">
        <v>55.10072228394012</v>
      </c>
      <c r="J141" s="101" t="s">
        <v>73</v>
      </c>
      <c r="K141" s="101">
        <v>0.926789307964848</v>
      </c>
      <c r="M141" s="101" t="s">
        <v>68</v>
      </c>
      <c r="N141" s="101">
        <v>0.5336700917547529</v>
      </c>
      <c r="X141" s="101">
        <v>67.5</v>
      </c>
    </row>
    <row r="142" spans="1:24" s="101" customFormat="1" ht="12.75" hidden="1">
      <c r="A142" s="101">
        <v>2882</v>
      </c>
      <c r="B142" s="101">
        <v>121.22000122070312</v>
      </c>
      <c r="C142" s="101">
        <v>119.5199966430664</v>
      </c>
      <c r="D142" s="101">
        <v>9.38774585723877</v>
      </c>
      <c r="E142" s="101">
        <v>9.474784851074219</v>
      </c>
      <c r="F142" s="101">
        <v>26.64862526940158</v>
      </c>
      <c r="G142" s="101" t="s">
        <v>56</v>
      </c>
      <c r="H142" s="101">
        <v>13.837909396097544</v>
      </c>
      <c r="I142" s="101">
        <v>67.55791061680067</v>
      </c>
      <c r="J142" s="101" t="s">
        <v>62</v>
      </c>
      <c r="K142" s="101">
        <v>0.8690516609892776</v>
      </c>
      <c r="L142" s="101">
        <v>0.35728631489224527</v>
      </c>
      <c r="M142" s="101">
        <v>0.2057366326822051</v>
      </c>
      <c r="N142" s="101">
        <v>0.014691998605243888</v>
      </c>
      <c r="O142" s="101">
        <v>0.034902666599487105</v>
      </c>
      <c r="P142" s="101">
        <v>0.01024948342218722</v>
      </c>
      <c r="Q142" s="101">
        <v>0.0042484880929932025</v>
      </c>
      <c r="R142" s="101">
        <v>0.00022618255488258702</v>
      </c>
      <c r="S142" s="101">
        <v>0.0004579385408082001</v>
      </c>
      <c r="T142" s="101">
        <v>0.0001508417287288427</v>
      </c>
      <c r="U142" s="101">
        <v>9.292101512611644E-05</v>
      </c>
      <c r="V142" s="101">
        <v>8.38840546894851E-06</v>
      </c>
      <c r="W142" s="101">
        <v>2.855696648112126E-05</v>
      </c>
      <c r="X142" s="101">
        <v>67.5</v>
      </c>
    </row>
    <row r="143" spans="1:24" s="101" customFormat="1" ht="12.75" hidden="1">
      <c r="A143" s="101">
        <v>2883</v>
      </c>
      <c r="B143" s="101">
        <v>108.76000213623047</v>
      </c>
      <c r="C143" s="101">
        <v>111.66000366210938</v>
      </c>
      <c r="D143" s="101">
        <v>10.046427726745605</v>
      </c>
      <c r="E143" s="101">
        <v>10.454365730285645</v>
      </c>
      <c r="F143" s="101">
        <v>19.117292271567415</v>
      </c>
      <c r="G143" s="101" t="s">
        <v>57</v>
      </c>
      <c r="H143" s="101">
        <v>4.00369313167684</v>
      </c>
      <c r="I143" s="101">
        <v>45.26369526790731</v>
      </c>
      <c r="J143" s="101" t="s">
        <v>60</v>
      </c>
      <c r="K143" s="101">
        <v>-0.5895342241814784</v>
      </c>
      <c r="L143" s="101">
        <v>-0.0019437072505517456</v>
      </c>
      <c r="M143" s="101">
        <v>0.13783715078500702</v>
      </c>
      <c r="N143" s="101">
        <v>-0.00015194020453020043</v>
      </c>
      <c r="O143" s="101">
        <v>-0.023951825793598863</v>
      </c>
      <c r="P143" s="101">
        <v>-0.00022228944616412287</v>
      </c>
      <c r="Q143" s="101">
        <v>0.002762574198249991</v>
      </c>
      <c r="R143" s="101">
        <v>-1.2231706946551678E-05</v>
      </c>
      <c r="S143" s="101">
        <v>-0.00033602000511947524</v>
      </c>
      <c r="T143" s="101">
        <v>-1.5826413454516162E-05</v>
      </c>
      <c r="U143" s="101">
        <v>5.463695038416784E-05</v>
      </c>
      <c r="V143" s="101">
        <v>-9.717754496415766E-07</v>
      </c>
      <c r="W143" s="101">
        <v>-2.1587005406484625E-05</v>
      </c>
      <c r="X143" s="101">
        <v>67.5</v>
      </c>
    </row>
    <row r="144" spans="1:24" s="101" customFormat="1" ht="12.75" hidden="1">
      <c r="A144" s="101">
        <v>2884</v>
      </c>
      <c r="B144" s="101">
        <v>121.13999938964844</v>
      </c>
      <c r="C144" s="101">
        <v>111.54000091552734</v>
      </c>
      <c r="D144" s="101">
        <v>9.669351577758789</v>
      </c>
      <c r="E144" s="101">
        <v>10.2040376663208</v>
      </c>
      <c r="F144" s="101">
        <v>20.64655360761259</v>
      </c>
      <c r="G144" s="101" t="s">
        <v>58</v>
      </c>
      <c r="H144" s="101">
        <v>-2.8227118124014225</v>
      </c>
      <c r="I144" s="101">
        <v>50.81728757724701</v>
      </c>
      <c r="J144" s="101" t="s">
        <v>61</v>
      </c>
      <c r="K144" s="101">
        <v>-0.6385140468204004</v>
      </c>
      <c r="L144" s="101">
        <v>-0.3572810277798204</v>
      </c>
      <c r="M144" s="101">
        <v>-0.15273664226662778</v>
      </c>
      <c r="N144" s="101">
        <v>-0.014691212924423077</v>
      </c>
      <c r="O144" s="101">
        <v>-0.02538712620420131</v>
      </c>
      <c r="P144" s="101">
        <v>-0.010247072646556903</v>
      </c>
      <c r="Q144" s="101">
        <v>-0.0032276670948950792</v>
      </c>
      <c r="R144" s="101">
        <v>-0.00022585157400024504</v>
      </c>
      <c r="S144" s="101">
        <v>-0.0003111241927543588</v>
      </c>
      <c r="T144" s="101">
        <v>-0.00015000917226314021</v>
      </c>
      <c r="U144" s="101">
        <v>-7.516061937468279E-05</v>
      </c>
      <c r="V144" s="101">
        <v>-8.331926475129217E-06</v>
      </c>
      <c r="W144" s="101">
        <v>-1.869496007442345E-05</v>
      </c>
      <c r="X144" s="101">
        <v>67.5</v>
      </c>
    </row>
    <row r="145" s="101" customFormat="1" ht="12.75" hidden="1">
      <c r="A145" s="101" t="s">
        <v>142</v>
      </c>
    </row>
    <row r="146" spans="1:24" s="101" customFormat="1" ht="12.75" hidden="1">
      <c r="A146" s="101">
        <v>2881</v>
      </c>
      <c r="B146" s="101">
        <v>131.64</v>
      </c>
      <c r="C146" s="101">
        <v>140.04</v>
      </c>
      <c r="D146" s="101">
        <v>10.236511500379498</v>
      </c>
      <c r="E146" s="101">
        <v>10.417235338456905</v>
      </c>
      <c r="F146" s="101">
        <v>23.27477652272021</v>
      </c>
      <c r="G146" s="101" t="s">
        <v>59</v>
      </c>
      <c r="H146" s="101">
        <v>-10.003974258625561</v>
      </c>
      <c r="I146" s="101">
        <v>54.13602574137443</v>
      </c>
      <c r="J146" s="101" t="s">
        <v>73</v>
      </c>
      <c r="K146" s="101">
        <v>1.3936855302727598</v>
      </c>
      <c r="M146" s="101" t="s">
        <v>68</v>
      </c>
      <c r="N146" s="101">
        <v>0.7417866689268094</v>
      </c>
      <c r="X146" s="101">
        <v>67.5</v>
      </c>
    </row>
    <row r="147" spans="1:24" s="101" customFormat="1" ht="12.75" hidden="1">
      <c r="A147" s="101">
        <v>2882</v>
      </c>
      <c r="B147" s="101">
        <v>129.24000549316406</v>
      </c>
      <c r="C147" s="101">
        <v>140.0399932861328</v>
      </c>
      <c r="D147" s="101">
        <v>9.300261497497559</v>
      </c>
      <c r="E147" s="101">
        <v>9.462900161743164</v>
      </c>
      <c r="F147" s="101">
        <v>27.708003808092364</v>
      </c>
      <c r="G147" s="101" t="s">
        <v>56</v>
      </c>
      <c r="H147" s="101">
        <v>9.188225601183902</v>
      </c>
      <c r="I147" s="101">
        <v>70.92823109434796</v>
      </c>
      <c r="J147" s="101" t="s">
        <v>62</v>
      </c>
      <c r="K147" s="101">
        <v>1.135429588125973</v>
      </c>
      <c r="L147" s="101">
        <v>0.14035802741121783</v>
      </c>
      <c r="M147" s="101">
        <v>0.2687978569110959</v>
      </c>
      <c r="N147" s="101">
        <v>0.1019961689481164</v>
      </c>
      <c r="O147" s="101">
        <v>0.04560076970505495</v>
      </c>
      <c r="P147" s="101">
        <v>0.004026471759263459</v>
      </c>
      <c r="Q147" s="101">
        <v>0.00555067831801474</v>
      </c>
      <c r="R147" s="101">
        <v>0.0015699744419286597</v>
      </c>
      <c r="S147" s="101">
        <v>0.0005982515070542653</v>
      </c>
      <c r="T147" s="101">
        <v>5.929075230503905E-05</v>
      </c>
      <c r="U147" s="101">
        <v>0.00012138841930442919</v>
      </c>
      <c r="V147" s="101">
        <v>5.825171756079964E-05</v>
      </c>
      <c r="W147" s="101">
        <v>3.7299518439274756E-05</v>
      </c>
      <c r="X147" s="101">
        <v>67.5</v>
      </c>
    </row>
    <row r="148" spans="1:24" s="101" customFormat="1" ht="12.75" hidden="1">
      <c r="A148" s="101">
        <v>2883</v>
      </c>
      <c r="B148" s="101">
        <v>97.26000213623047</v>
      </c>
      <c r="C148" s="101">
        <v>121.45999908447266</v>
      </c>
      <c r="D148" s="101">
        <v>10.184442520141602</v>
      </c>
      <c r="E148" s="101">
        <v>10.410175323486328</v>
      </c>
      <c r="F148" s="101">
        <v>21.086434668369208</v>
      </c>
      <c r="G148" s="101" t="s">
        <v>57</v>
      </c>
      <c r="H148" s="101">
        <v>19.465614854297428</v>
      </c>
      <c r="I148" s="101">
        <v>49.2256169905279</v>
      </c>
      <c r="J148" s="101" t="s">
        <v>60</v>
      </c>
      <c r="K148" s="101">
        <v>-1.1337133693335075</v>
      </c>
      <c r="L148" s="101">
        <v>-0.0007627808934231947</v>
      </c>
      <c r="M148" s="101">
        <v>0.2682062486030399</v>
      </c>
      <c r="N148" s="101">
        <v>-0.0010551991285672293</v>
      </c>
      <c r="O148" s="101">
        <v>-0.045556237531695756</v>
      </c>
      <c r="P148" s="101">
        <v>-8.716112447498621E-05</v>
      </c>
      <c r="Q148" s="101">
        <v>0.005526885594304817</v>
      </c>
      <c r="R148" s="101">
        <v>-8.484686051668328E-05</v>
      </c>
      <c r="S148" s="101">
        <v>-0.0005980884336698818</v>
      </c>
      <c r="T148" s="101">
        <v>-6.201336186860263E-06</v>
      </c>
      <c r="U148" s="101">
        <v>0.00011959642650075851</v>
      </c>
      <c r="V148" s="101">
        <v>-6.705122358798693E-06</v>
      </c>
      <c r="W148" s="101">
        <v>-3.723957791848197E-05</v>
      </c>
      <c r="X148" s="101">
        <v>67.5</v>
      </c>
    </row>
    <row r="149" spans="1:24" s="101" customFormat="1" ht="12.75" hidden="1">
      <c r="A149" s="101">
        <v>2884</v>
      </c>
      <c r="B149" s="101">
        <v>111.08000183105469</v>
      </c>
      <c r="C149" s="101">
        <v>114.58000183105469</v>
      </c>
      <c r="D149" s="101">
        <v>9.483551025390625</v>
      </c>
      <c r="E149" s="101">
        <v>9.700918197631836</v>
      </c>
      <c r="F149" s="101">
        <v>20.34359361103679</v>
      </c>
      <c r="G149" s="101" t="s">
        <v>58</v>
      </c>
      <c r="H149" s="101">
        <v>7.451028069241474</v>
      </c>
      <c r="I149" s="101">
        <v>51.03102990029616</v>
      </c>
      <c r="J149" s="101" t="s">
        <v>61</v>
      </c>
      <c r="K149" s="101">
        <v>-0.062404693624621574</v>
      </c>
      <c r="L149" s="101">
        <v>-0.1403559547154192</v>
      </c>
      <c r="M149" s="101">
        <v>-0.017824031257893665</v>
      </c>
      <c r="N149" s="101">
        <v>-0.10199071053234102</v>
      </c>
      <c r="O149" s="101">
        <v>-0.0020148001511743983</v>
      </c>
      <c r="P149" s="101">
        <v>-0.004025528259312861</v>
      </c>
      <c r="Q149" s="101">
        <v>-0.0005133862264853267</v>
      </c>
      <c r="R149" s="101">
        <v>-0.0015676800561880185</v>
      </c>
      <c r="S149" s="101">
        <v>1.3967505253515914E-05</v>
      </c>
      <c r="T149" s="101">
        <v>-5.896555552519649E-05</v>
      </c>
      <c r="U149" s="101">
        <v>-2.078083514867934E-05</v>
      </c>
      <c r="V149" s="101">
        <v>-5.786453087113652E-05</v>
      </c>
      <c r="W149" s="101">
        <v>2.113743658797669E-06</v>
      </c>
      <c r="X149" s="101">
        <v>67.5</v>
      </c>
    </row>
    <row r="150" s="101" customFormat="1" ht="12.75" hidden="1">
      <c r="A150" s="101" t="s">
        <v>148</v>
      </c>
    </row>
    <row r="151" spans="1:24" s="101" customFormat="1" ht="12.75" hidden="1">
      <c r="A151" s="101">
        <v>2881</v>
      </c>
      <c r="B151" s="101">
        <v>137.18</v>
      </c>
      <c r="C151" s="101">
        <v>141.38</v>
      </c>
      <c r="D151" s="101">
        <v>9.942730443788633</v>
      </c>
      <c r="E151" s="101">
        <v>10.202774268244521</v>
      </c>
      <c r="F151" s="101">
        <v>26.095800812694957</v>
      </c>
      <c r="G151" s="101" t="s">
        <v>59</v>
      </c>
      <c r="H151" s="101">
        <v>-7.174413922614008</v>
      </c>
      <c r="I151" s="101">
        <v>62.50558607738599</v>
      </c>
      <c r="J151" s="101" t="s">
        <v>73</v>
      </c>
      <c r="K151" s="101">
        <v>0.8502212958161083</v>
      </c>
      <c r="M151" s="101" t="s">
        <v>68</v>
      </c>
      <c r="N151" s="101">
        <v>0.4468822371042078</v>
      </c>
      <c r="X151" s="101">
        <v>67.5</v>
      </c>
    </row>
    <row r="152" spans="1:24" s="101" customFormat="1" ht="12.75" hidden="1">
      <c r="A152" s="101">
        <v>2882</v>
      </c>
      <c r="B152" s="101">
        <v>127.0999984741211</v>
      </c>
      <c r="C152" s="101">
        <v>135.8000030517578</v>
      </c>
      <c r="D152" s="101">
        <v>9.15735912322998</v>
      </c>
      <c r="E152" s="101">
        <v>9.227729797363281</v>
      </c>
      <c r="F152" s="101">
        <v>27.052235088119573</v>
      </c>
      <c r="G152" s="101" t="s">
        <v>56</v>
      </c>
      <c r="H152" s="101">
        <v>10.723896525398388</v>
      </c>
      <c r="I152" s="101">
        <v>70.32389499951948</v>
      </c>
      <c r="J152" s="101" t="s">
        <v>62</v>
      </c>
      <c r="K152" s="101">
        <v>0.8911331308593132</v>
      </c>
      <c r="L152" s="101">
        <v>0.08112589791717281</v>
      </c>
      <c r="M152" s="101">
        <v>0.21096418660839397</v>
      </c>
      <c r="N152" s="101">
        <v>0.06090444432564047</v>
      </c>
      <c r="O152" s="101">
        <v>0.035789405056478145</v>
      </c>
      <c r="P152" s="101">
        <v>0.0023273135316901647</v>
      </c>
      <c r="Q152" s="101">
        <v>0.004356448317670945</v>
      </c>
      <c r="R152" s="101">
        <v>0.0009374864302269002</v>
      </c>
      <c r="S152" s="101">
        <v>0.00046954588030631073</v>
      </c>
      <c r="T152" s="101">
        <v>3.427819063994605E-05</v>
      </c>
      <c r="U152" s="101">
        <v>9.527696980144895E-05</v>
      </c>
      <c r="V152" s="101">
        <v>3.47816708956761E-05</v>
      </c>
      <c r="W152" s="101">
        <v>2.927535110837189E-05</v>
      </c>
      <c r="X152" s="101">
        <v>67.5</v>
      </c>
    </row>
    <row r="153" spans="1:24" s="101" customFormat="1" ht="12.75" hidden="1">
      <c r="A153" s="101">
        <v>2883</v>
      </c>
      <c r="B153" s="101">
        <v>106.9800033569336</v>
      </c>
      <c r="C153" s="101">
        <v>115.37999725341797</v>
      </c>
      <c r="D153" s="101">
        <v>9.750539779663086</v>
      </c>
      <c r="E153" s="101">
        <v>10.082419395446777</v>
      </c>
      <c r="F153" s="101">
        <v>21.470000362181075</v>
      </c>
      <c r="G153" s="101" t="s">
        <v>57</v>
      </c>
      <c r="H153" s="101">
        <v>12.892843770119327</v>
      </c>
      <c r="I153" s="101">
        <v>52.37284712705292</v>
      </c>
      <c r="J153" s="101" t="s">
        <v>60</v>
      </c>
      <c r="K153" s="101">
        <v>-0.7735557072574869</v>
      </c>
      <c r="L153" s="101">
        <v>-0.0004407420991004965</v>
      </c>
      <c r="M153" s="101">
        <v>0.1819267450975361</v>
      </c>
      <c r="N153" s="101">
        <v>-0.0006300543469765666</v>
      </c>
      <c r="O153" s="101">
        <v>-0.03125714546237508</v>
      </c>
      <c r="P153" s="101">
        <v>-5.033639002580198E-05</v>
      </c>
      <c r="Q153" s="101">
        <v>0.003697605335963326</v>
      </c>
      <c r="R153" s="101">
        <v>-5.066198391992405E-05</v>
      </c>
      <c r="S153" s="101">
        <v>-0.00042458161985503453</v>
      </c>
      <c r="T153" s="101">
        <v>-3.5813101668298726E-06</v>
      </c>
      <c r="U153" s="101">
        <v>7.661374460655567E-05</v>
      </c>
      <c r="V153" s="101">
        <v>-4.004988292525182E-06</v>
      </c>
      <c r="W153" s="101">
        <v>-2.6872905546446692E-05</v>
      </c>
      <c r="X153" s="101">
        <v>67.5</v>
      </c>
    </row>
    <row r="154" spans="1:24" s="101" customFormat="1" ht="12.75" hidden="1">
      <c r="A154" s="101">
        <v>2884</v>
      </c>
      <c r="B154" s="101">
        <v>121.33999633789062</v>
      </c>
      <c r="C154" s="101">
        <v>125.54000091552734</v>
      </c>
      <c r="D154" s="101">
        <v>9.276693344116211</v>
      </c>
      <c r="E154" s="101">
        <v>9.525078773498535</v>
      </c>
      <c r="F154" s="101">
        <v>20.652186601263082</v>
      </c>
      <c r="G154" s="101" t="s">
        <v>58</v>
      </c>
      <c r="H154" s="101">
        <v>-0.8568489642614594</v>
      </c>
      <c r="I154" s="101">
        <v>52.983147373629166</v>
      </c>
      <c r="J154" s="101" t="s">
        <v>61</v>
      </c>
      <c r="K154" s="101">
        <v>-0.4424136352831943</v>
      </c>
      <c r="L154" s="101">
        <v>-0.08112470067291234</v>
      </c>
      <c r="M154" s="101">
        <v>-0.1068108021201854</v>
      </c>
      <c r="N154" s="101">
        <v>-0.06090118529334955</v>
      </c>
      <c r="O154" s="101">
        <v>-0.017431935401457536</v>
      </c>
      <c r="P154" s="101">
        <v>-0.0023267691167426384</v>
      </c>
      <c r="Q154" s="101">
        <v>-0.0023035530651568568</v>
      </c>
      <c r="R154" s="101">
        <v>-0.0009361165366795279</v>
      </c>
      <c r="S154" s="101">
        <v>-0.00020050880727265634</v>
      </c>
      <c r="T154" s="101">
        <v>-3.409059358587712E-05</v>
      </c>
      <c r="U154" s="101">
        <v>-5.66395189943177E-05</v>
      </c>
      <c r="V154" s="101">
        <v>-3.455032125859119E-05</v>
      </c>
      <c r="W154" s="101">
        <v>-1.1614350175976524E-05</v>
      </c>
      <c r="X154" s="101">
        <v>67.5</v>
      </c>
    </row>
    <row r="155" spans="1:14" s="101" customFormat="1" ht="12.75">
      <c r="A155" s="101" t="s">
        <v>154</v>
      </c>
      <c r="E155" s="99" t="s">
        <v>106</v>
      </c>
      <c r="F155" s="102">
        <f>MIN(F126:F154)</f>
        <v>18.040338516498966</v>
      </c>
      <c r="G155" s="102"/>
      <c r="H155" s="102"/>
      <c r="I155" s="115"/>
      <c r="J155" s="115" t="s">
        <v>158</v>
      </c>
      <c r="K155" s="102">
        <f>AVERAGE(K153,K148,K143,K138,K133,K128)</f>
        <v>-0.7602936359414604</v>
      </c>
      <c r="L155" s="102">
        <f>AVERAGE(L153,L148,L143,L138,L133,L128)</f>
        <v>-0.0005186680358312585</v>
      </c>
      <c r="M155" s="115" t="s">
        <v>108</v>
      </c>
      <c r="N155" s="102" t="e">
        <f>Mittelwert(K151,K146,K141,K136,K131,K126)</f>
        <v>#NAME?</v>
      </c>
    </row>
    <row r="156" spans="5:14" s="101" customFormat="1" ht="12.75">
      <c r="E156" s="99" t="s">
        <v>107</v>
      </c>
      <c r="F156" s="102">
        <f>MAX(F126:F154)</f>
        <v>29.75351493077552</v>
      </c>
      <c r="G156" s="102"/>
      <c r="H156" s="102"/>
      <c r="I156" s="115"/>
      <c r="J156" s="115" t="s">
        <v>159</v>
      </c>
      <c r="K156" s="102">
        <f>AVERAGE(K154,K149,K144,K139,K134,K129)</f>
        <v>-0.17416302328535468</v>
      </c>
      <c r="L156" s="102">
        <f>AVERAGE(L154,L149,L144,L139,L134,L129)</f>
        <v>-0.09541618393198394</v>
      </c>
      <c r="M156" s="102"/>
      <c r="N156" s="102"/>
    </row>
    <row r="157" spans="5:14" s="101" customFormat="1" ht="12.75">
      <c r="E157" s="99"/>
      <c r="F157" s="102"/>
      <c r="G157" s="102"/>
      <c r="H157" s="102"/>
      <c r="I157" s="102"/>
      <c r="J157" s="115" t="s">
        <v>112</v>
      </c>
      <c r="K157" s="102">
        <f>ABS(K155/$G$33)</f>
        <v>0.4751835224634127</v>
      </c>
      <c r="L157" s="102">
        <f>ABS(L155/$H$33)</f>
        <v>0.0014407445439757183</v>
      </c>
      <c r="M157" s="115" t="s">
        <v>111</v>
      </c>
      <c r="N157" s="102">
        <f>K157+L157+L158+K158</f>
        <v>0.6352156451951935</v>
      </c>
    </row>
    <row r="158" spans="5:14" s="101" customFormat="1" ht="12.75">
      <c r="E158" s="99"/>
      <c r="F158" s="102"/>
      <c r="G158" s="102"/>
      <c r="H158" s="102"/>
      <c r="I158" s="102"/>
      <c r="J158" s="102"/>
      <c r="K158" s="102">
        <f>ABS(K156/$G$34)</f>
        <v>0.09895626323031516</v>
      </c>
      <c r="L158" s="102">
        <f>ABS(L156/$H$34)</f>
        <v>0.05963511495748996</v>
      </c>
      <c r="M158" s="102"/>
      <c r="N158" s="102"/>
    </row>
    <row r="159" s="101" customFormat="1" ht="12.75"/>
    <row r="160" s="101" customFormat="1" ht="12.75" hidden="1">
      <c r="A160" s="101" t="s">
        <v>119</v>
      </c>
    </row>
    <row r="161" spans="1:24" s="101" customFormat="1" ht="12.75" hidden="1">
      <c r="A161" s="101">
        <v>2881</v>
      </c>
      <c r="B161" s="101">
        <v>131.12</v>
      </c>
      <c r="C161" s="101">
        <v>134.82</v>
      </c>
      <c r="D161" s="101">
        <v>10.210069562742323</v>
      </c>
      <c r="E161" s="101">
        <v>10.440650488789245</v>
      </c>
      <c r="F161" s="101">
        <v>24.951345537413054</v>
      </c>
      <c r="G161" s="101" t="s">
        <v>59</v>
      </c>
      <c r="H161" s="101">
        <v>-5.435324919082063</v>
      </c>
      <c r="I161" s="101">
        <v>58.184675080917934</v>
      </c>
      <c r="J161" s="101" t="s">
        <v>73</v>
      </c>
      <c r="K161" s="101">
        <v>0.40367342420229296</v>
      </c>
      <c r="M161" s="101" t="s">
        <v>68</v>
      </c>
      <c r="N161" s="101">
        <v>0.21000690104620517</v>
      </c>
      <c r="X161" s="101">
        <v>67.5</v>
      </c>
    </row>
    <row r="162" spans="1:24" s="101" customFormat="1" ht="12.75" hidden="1">
      <c r="A162" s="101">
        <v>2882</v>
      </c>
      <c r="B162" s="101">
        <v>143.94000244140625</v>
      </c>
      <c r="C162" s="101">
        <v>149.44000244140625</v>
      </c>
      <c r="D162" s="101">
        <v>9.33857250213623</v>
      </c>
      <c r="E162" s="101">
        <v>9.722087860107422</v>
      </c>
      <c r="F162" s="101">
        <v>29.75351493077552</v>
      </c>
      <c r="G162" s="101" t="s">
        <v>56</v>
      </c>
      <c r="H162" s="101">
        <v>-0.5412023431533584</v>
      </c>
      <c r="I162" s="101">
        <v>75.89880009825289</v>
      </c>
      <c r="J162" s="101" t="s">
        <v>62</v>
      </c>
      <c r="K162" s="101">
        <v>0.6169423330488139</v>
      </c>
      <c r="L162" s="101">
        <v>0.0009834648637860582</v>
      </c>
      <c r="M162" s="101">
        <v>0.14605262393653393</v>
      </c>
      <c r="N162" s="101">
        <v>0.03316400782315848</v>
      </c>
      <c r="O162" s="101">
        <v>0.02477753155869893</v>
      </c>
      <c r="P162" s="101">
        <v>2.823204508189874E-05</v>
      </c>
      <c r="Q162" s="101">
        <v>0.003015973000495461</v>
      </c>
      <c r="R162" s="101">
        <v>0.0005104593340695589</v>
      </c>
      <c r="S162" s="101">
        <v>0.000325067358316546</v>
      </c>
      <c r="T162" s="101">
        <v>3.978505419260049E-07</v>
      </c>
      <c r="U162" s="101">
        <v>6.595723801857125E-05</v>
      </c>
      <c r="V162" s="101">
        <v>1.89378440094252E-05</v>
      </c>
      <c r="W162" s="101">
        <v>2.0268028351799413E-05</v>
      </c>
      <c r="X162" s="101">
        <v>67.5</v>
      </c>
    </row>
    <row r="163" spans="1:24" s="101" customFormat="1" ht="12.75" hidden="1">
      <c r="A163" s="101">
        <v>2884</v>
      </c>
      <c r="B163" s="101">
        <v>123.9800033569336</v>
      </c>
      <c r="C163" s="101">
        <v>127.77999877929688</v>
      </c>
      <c r="D163" s="101">
        <v>10.599817276000977</v>
      </c>
      <c r="E163" s="101">
        <v>9.904260635375977</v>
      </c>
      <c r="F163" s="101">
        <v>29.473861582177683</v>
      </c>
      <c r="G163" s="101" t="s">
        <v>57</v>
      </c>
      <c r="H163" s="101">
        <v>9.703803942183725</v>
      </c>
      <c r="I163" s="101">
        <v>66.18380729911732</v>
      </c>
      <c r="J163" s="101" t="s">
        <v>60</v>
      </c>
      <c r="K163" s="101">
        <v>-0.581485083876451</v>
      </c>
      <c r="L163" s="101">
        <v>5.527885483003247E-06</v>
      </c>
      <c r="M163" s="101">
        <v>0.1382045369693482</v>
      </c>
      <c r="N163" s="101">
        <v>-0.00034323923194009773</v>
      </c>
      <c r="O163" s="101">
        <v>-0.023262792334195825</v>
      </c>
      <c r="P163" s="101">
        <v>7.012733688187894E-07</v>
      </c>
      <c r="Q163" s="101">
        <v>0.0028785306921441057</v>
      </c>
      <c r="R163" s="101">
        <v>-2.7601539631785873E-05</v>
      </c>
      <c r="S163" s="101">
        <v>-0.00029694016225524444</v>
      </c>
      <c r="T163" s="101">
        <v>5.466630437659721E-08</v>
      </c>
      <c r="U163" s="101">
        <v>6.431358592074009E-05</v>
      </c>
      <c r="V163" s="101">
        <v>-2.1827888395289335E-06</v>
      </c>
      <c r="W163" s="101">
        <v>-1.8228768197778337E-05</v>
      </c>
      <c r="X163" s="101">
        <v>67.5</v>
      </c>
    </row>
    <row r="164" spans="1:24" s="101" customFormat="1" ht="12.75" hidden="1">
      <c r="A164" s="101">
        <v>2883</v>
      </c>
      <c r="B164" s="101">
        <v>118.5199966430664</v>
      </c>
      <c r="C164" s="101">
        <v>119.62000274658203</v>
      </c>
      <c r="D164" s="101">
        <v>9.854466438293457</v>
      </c>
      <c r="E164" s="101">
        <v>10.316727638244629</v>
      </c>
      <c r="F164" s="101">
        <v>23.09902404354627</v>
      </c>
      <c r="G164" s="101" t="s">
        <v>58</v>
      </c>
      <c r="H164" s="101">
        <v>4.759419827337425</v>
      </c>
      <c r="I164" s="101">
        <v>55.77941647040383</v>
      </c>
      <c r="J164" s="101" t="s">
        <v>61</v>
      </c>
      <c r="K164" s="101">
        <v>0.20613815643133682</v>
      </c>
      <c r="L164" s="101">
        <v>0.0009834493280204205</v>
      </c>
      <c r="M164" s="101">
        <v>0.04723213863287015</v>
      </c>
      <c r="N164" s="101">
        <v>-0.03316223155525234</v>
      </c>
      <c r="O164" s="101">
        <v>0.008530449165102703</v>
      </c>
      <c r="P164" s="101">
        <v>2.8223334054794952E-05</v>
      </c>
      <c r="Q164" s="101">
        <v>0.0009000856593135827</v>
      </c>
      <c r="R164" s="101">
        <v>-0.0005097125530617158</v>
      </c>
      <c r="S164" s="101">
        <v>0.00013226990391894446</v>
      </c>
      <c r="T164" s="101">
        <v>3.940769580635501E-07</v>
      </c>
      <c r="U164" s="101">
        <v>1.4632836808153158E-05</v>
      </c>
      <c r="V164" s="101">
        <v>-1.881162854745303E-05</v>
      </c>
      <c r="W164" s="101">
        <v>8.860303790559892E-06</v>
      </c>
      <c r="X164" s="101">
        <v>67.5</v>
      </c>
    </row>
    <row r="165" s="101" customFormat="1" ht="12.75" hidden="1">
      <c r="A165" s="101" t="s">
        <v>125</v>
      </c>
    </row>
    <row r="166" spans="1:24" s="101" customFormat="1" ht="12.75" hidden="1">
      <c r="A166" s="101">
        <v>2881</v>
      </c>
      <c r="B166" s="101">
        <v>119.42</v>
      </c>
      <c r="C166" s="101">
        <v>124.52</v>
      </c>
      <c r="D166" s="101">
        <v>10.274691842705083</v>
      </c>
      <c r="E166" s="101">
        <v>10.650442746239667</v>
      </c>
      <c r="F166" s="101">
        <v>22.625458465655523</v>
      </c>
      <c r="G166" s="101" t="s">
        <v>59</v>
      </c>
      <c r="H166" s="101">
        <v>0.48327846737686286</v>
      </c>
      <c r="I166" s="101">
        <v>52.403278467376865</v>
      </c>
      <c r="J166" s="101" t="s">
        <v>73</v>
      </c>
      <c r="K166" s="101">
        <v>0.673731643743935</v>
      </c>
      <c r="M166" s="101" t="s">
        <v>68</v>
      </c>
      <c r="N166" s="101">
        <v>0.3902632956711541</v>
      </c>
      <c r="X166" s="101">
        <v>67.5</v>
      </c>
    </row>
    <row r="167" spans="1:24" s="101" customFormat="1" ht="12.75" hidden="1">
      <c r="A167" s="101">
        <v>2882</v>
      </c>
      <c r="B167" s="101">
        <v>132.05999755859375</v>
      </c>
      <c r="C167" s="101">
        <v>141.36000061035156</v>
      </c>
      <c r="D167" s="101">
        <v>9.288885116577148</v>
      </c>
      <c r="E167" s="101">
        <v>9.356289863586426</v>
      </c>
      <c r="F167" s="101">
        <v>25.33882391262815</v>
      </c>
      <c r="G167" s="101" t="s">
        <v>56</v>
      </c>
      <c r="H167" s="101">
        <v>0.3906299984800796</v>
      </c>
      <c r="I167" s="101">
        <v>64.95062755707383</v>
      </c>
      <c r="J167" s="101" t="s">
        <v>62</v>
      </c>
      <c r="K167" s="101">
        <v>0.7501603626943952</v>
      </c>
      <c r="L167" s="101">
        <v>0.26107737078173576</v>
      </c>
      <c r="M167" s="101">
        <v>0.17759042031784494</v>
      </c>
      <c r="N167" s="101">
        <v>0.10154540694461309</v>
      </c>
      <c r="O167" s="101">
        <v>0.030127910473933945</v>
      </c>
      <c r="P167" s="101">
        <v>0.007489465685376969</v>
      </c>
      <c r="Q167" s="101">
        <v>0.0036672251539162795</v>
      </c>
      <c r="R167" s="101">
        <v>0.0015630118230617982</v>
      </c>
      <c r="S167" s="101">
        <v>0.0003952471501537334</v>
      </c>
      <c r="T167" s="101">
        <v>0.00011017604793901507</v>
      </c>
      <c r="U167" s="101">
        <v>8.018626374443709E-05</v>
      </c>
      <c r="V167" s="101">
        <v>5.799522712013916E-05</v>
      </c>
      <c r="W167" s="101">
        <v>2.4641582791999975E-05</v>
      </c>
      <c r="X167" s="101">
        <v>67.5</v>
      </c>
    </row>
    <row r="168" spans="1:24" s="101" customFormat="1" ht="12.75" hidden="1">
      <c r="A168" s="101">
        <v>2884</v>
      </c>
      <c r="B168" s="101">
        <v>99.41999816894531</v>
      </c>
      <c r="C168" s="101">
        <v>116.31999969482422</v>
      </c>
      <c r="D168" s="101">
        <v>9.992279052734375</v>
      </c>
      <c r="E168" s="101">
        <v>10.743391036987305</v>
      </c>
      <c r="F168" s="101">
        <v>21.476463844491196</v>
      </c>
      <c r="G168" s="101" t="s">
        <v>57</v>
      </c>
      <c r="H168" s="101">
        <v>19.184949782464955</v>
      </c>
      <c r="I168" s="101">
        <v>51.10494795141027</v>
      </c>
      <c r="J168" s="101" t="s">
        <v>60</v>
      </c>
      <c r="K168" s="101">
        <v>-0.7184716363243925</v>
      </c>
      <c r="L168" s="101">
        <v>0.0014213834521157817</v>
      </c>
      <c r="M168" s="101">
        <v>0.17065820047658292</v>
      </c>
      <c r="N168" s="101">
        <v>-0.0010505581506676561</v>
      </c>
      <c r="O168" s="101">
        <v>-0.0287600082077616</v>
      </c>
      <c r="P168" s="101">
        <v>0.00016266528519433634</v>
      </c>
      <c r="Q168" s="101">
        <v>0.0035495096160075273</v>
      </c>
      <c r="R168" s="101">
        <v>-8.445676695239102E-05</v>
      </c>
      <c r="S168" s="101">
        <v>-0.0003684842676643436</v>
      </c>
      <c r="T168" s="101">
        <v>1.158608362916315E-05</v>
      </c>
      <c r="U168" s="101">
        <v>7.896668192912812E-05</v>
      </c>
      <c r="V168" s="101">
        <v>-6.669622448845936E-06</v>
      </c>
      <c r="W168" s="101">
        <v>-2.2660946860699317E-05</v>
      </c>
      <c r="X168" s="101">
        <v>67.5</v>
      </c>
    </row>
    <row r="169" spans="1:24" s="101" customFormat="1" ht="12.75" hidden="1">
      <c r="A169" s="101">
        <v>2883</v>
      </c>
      <c r="B169" s="101">
        <v>106.81999969482422</v>
      </c>
      <c r="C169" s="101">
        <v>119.91999816894531</v>
      </c>
      <c r="D169" s="101">
        <v>10.180502891540527</v>
      </c>
      <c r="E169" s="101">
        <v>10.367209434509277</v>
      </c>
      <c r="F169" s="101">
        <v>19.366756361137266</v>
      </c>
      <c r="G169" s="101" t="s">
        <v>58</v>
      </c>
      <c r="H169" s="101">
        <v>5.926764530384965</v>
      </c>
      <c r="I169" s="101">
        <v>45.24676422520918</v>
      </c>
      <c r="J169" s="101" t="s">
        <v>61</v>
      </c>
      <c r="K169" s="101">
        <v>0.21572917641138978</v>
      </c>
      <c r="L169" s="101">
        <v>0.2610735015343112</v>
      </c>
      <c r="M169" s="101">
        <v>0.04913385796742671</v>
      </c>
      <c r="N169" s="101">
        <v>-0.101539972420319</v>
      </c>
      <c r="O169" s="101">
        <v>0.008975127710225862</v>
      </c>
      <c r="P169" s="101">
        <v>0.007487698996182457</v>
      </c>
      <c r="Q169" s="101">
        <v>0.0009216950772280261</v>
      </c>
      <c r="R169" s="101">
        <v>-0.0015607283599483018</v>
      </c>
      <c r="S169" s="101">
        <v>0.00014296731860296007</v>
      </c>
      <c r="T169" s="101">
        <v>0.00010956515963388264</v>
      </c>
      <c r="U169" s="101">
        <v>1.3931978983487502E-05</v>
      </c>
      <c r="V169" s="101">
        <v>-5.7610437466715826E-05</v>
      </c>
      <c r="W169" s="101">
        <v>9.679312468948971E-06</v>
      </c>
      <c r="X169" s="101">
        <v>67.5</v>
      </c>
    </row>
    <row r="170" s="101" customFormat="1" ht="12.75" hidden="1">
      <c r="A170" s="101" t="s">
        <v>131</v>
      </c>
    </row>
    <row r="171" spans="1:24" s="101" customFormat="1" ht="12.75" hidden="1">
      <c r="A171" s="101">
        <v>2881</v>
      </c>
      <c r="B171" s="101">
        <v>140.38</v>
      </c>
      <c r="C171" s="101">
        <v>141.48</v>
      </c>
      <c r="D171" s="101">
        <v>10.2215761364169</v>
      </c>
      <c r="E171" s="101">
        <v>10.560475789843991</v>
      </c>
      <c r="F171" s="101">
        <v>27.28646146464273</v>
      </c>
      <c r="G171" s="101" t="s">
        <v>59</v>
      </c>
      <c r="H171" s="101">
        <v>-9.296918550876072</v>
      </c>
      <c r="I171" s="101">
        <v>63.583081449123924</v>
      </c>
      <c r="J171" s="101" t="s">
        <v>73</v>
      </c>
      <c r="K171" s="101">
        <v>0.529998497640141</v>
      </c>
      <c r="M171" s="101" t="s">
        <v>68</v>
      </c>
      <c r="N171" s="101">
        <v>0.2915431685820899</v>
      </c>
      <c r="X171" s="101">
        <v>67.5</v>
      </c>
    </row>
    <row r="172" spans="1:24" s="101" customFormat="1" ht="12.75" hidden="1">
      <c r="A172" s="101">
        <v>2882</v>
      </c>
      <c r="B172" s="101">
        <v>134.25999450683594</v>
      </c>
      <c r="C172" s="101">
        <v>131.4600067138672</v>
      </c>
      <c r="D172" s="101">
        <v>9.269675254821777</v>
      </c>
      <c r="E172" s="101">
        <v>9.529420852661133</v>
      </c>
      <c r="F172" s="101">
        <v>29.172748413738166</v>
      </c>
      <c r="G172" s="101" t="s">
        <v>56</v>
      </c>
      <c r="H172" s="101">
        <v>8.179963030611376</v>
      </c>
      <c r="I172" s="101">
        <v>74.93995753744731</v>
      </c>
      <c r="J172" s="101" t="s">
        <v>62</v>
      </c>
      <c r="K172" s="101">
        <v>0.6797780470918604</v>
      </c>
      <c r="L172" s="101">
        <v>0.2028103253826136</v>
      </c>
      <c r="M172" s="101">
        <v>0.16092853933619214</v>
      </c>
      <c r="N172" s="101">
        <v>0.0089376141355888</v>
      </c>
      <c r="O172" s="101">
        <v>0.027301048309198772</v>
      </c>
      <c r="P172" s="101">
        <v>0.005818020948262357</v>
      </c>
      <c r="Q172" s="101">
        <v>0.003323183811185074</v>
      </c>
      <c r="R172" s="101">
        <v>0.00013758869868903595</v>
      </c>
      <c r="S172" s="101">
        <v>0.0003581940433021891</v>
      </c>
      <c r="T172" s="101">
        <v>8.563072756385831E-05</v>
      </c>
      <c r="U172" s="101">
        <v>7.268199888035737E-05</v>
      </c>
      <c r="V172" s="101">
        <v>5.10036376898979E-06</v>
      </c>
      <c r="W172" s="101">
        <v>2.2335829377614504E-05</v>
      </c>
      <c r="X172" s="101">
        <v>67.5</v>
      </c>
    </row>
    <row r="173" spans="1:24" s="101" customFormat="1" ht="12.75" hidden="1">
      <c r="A173" s="101">
        <v>2884</v>
      </c>
      <c r="B173" s="101">
        <v>119.23999786376953</v>
      </c>
      <c r="C173" s="101">
        <v>110.33999633789062</v>
      </c>
      <c r="D173" s="101">
        <v>9.810349464416504</v>
      </c>
      <c r="E173" s="101">
        <v>10.410304069519043</v>
      </c>
      <c r="F173" s="101">
        <v>23.495968310084603</v>
      </c>
      <c r="G173" s="101" t="s">
        <v>57</v>
      </c>
      <c r="H173" s="101">
        <v>5.254831819450239</v>
      </c>
      <c r="I173" s="101">
        <v>56.99482968321977</v>
      </c>
      <c r="J173" s="101" t="s">
        <v>60</v>
      </c>
      <c r="K173" s="101">
        <v>-0.5611874510580835</v>
      </c>
      <c r="L173" s="101">
        <v>-0.0011033544361360125</v>
      </c>
      <c r="M173" s="101">
        <v>0.13181270559662286</v>
      </c>
      <c r="N173" s="101">
        <v>-9.251764003719091E-05</v>
      </c>
      <c r="O173" s="101">
        <v>-0.022703063581928407</v>
      </c>
      <c r="P173" s="101">
        <v>-0.00012614507177154658</v>
      </c>
      <c r="Q173" s="101">
        <v>0.002670952841478028</v>
      </c>
      <c r="R173" s="101">
        <v>-7.450463068907151E-06</v>
      </c>
      <c r="S173" s="101">
        <v>-0.00031061352563576923</v>
      </c>
      <c r="T173" s="101">
        <v>-8.978892315754944E-06</v>
      </c>
      <c r="U173" s="101">
        <v>5.480507343688997E-05</v>
      </c>
      <c r="V173" s="101">
        <v>-5.936968683355888E-07</v>
      </c>
      <c r="W173" s="101">
        <v>-1.9727433340491206E-05</v>
      </c>
      <c r="X173" s="101">
        <v>67.5</v>
      </c>
    </row>
    <row r="174" spans="1:24" s="101" customFormat="1" ht="12.75" hidden="1">
      <c r="A174" s="101">
        <v>2883</v>
      </c>
      <c r="B174" s="101">
        <v>115.76000213623047</v>
      </c>
      <c r="C174" s="101">
        <v>121.16000366210938</v>
      </c>
      <c r="D174" s="101">
        <v>10.027118682861328</v>
      </c>
      <c r="E174" s="101">
        <v>10.314908027648926</v>
      </c>
      <c r="F174" s="101">
        <v>19.557677214538717</v>
      </c>
      <c r="G174" s="101" t="s">
        <v>58</v>
      </c>
      <c r="H174" s="101">
        <v>-1.8507900225477272</v>
      </c>
      <c r="I174" s="101">
        <v>46.40921211368274</v>
      </c>
      <c r="J174" s="101" t="s">
        <v>61</v>
      </c>
      <c r="K174" s="101">
        <v>-0.38362330232006847</v>
      </c>
      <c r="L174" s="101">
        <v>-0.20280732405608495</v>
      </c>
      <c r="M174" s="101">
        <v>-0.09232229100373521</v>
      </c>
      <c r="N174" s="101">
        <v>-0.008937135274961362</v>
      </c>
      <c r="O174" s="101">
        <v>-0.015163051895186576</v>
      </c>
      <c r="P174" s="101">
        <v>-0.005816653262425685</v>
      </c>
      <c r="Q174" s="101">
        <v>-0.0019772611262863084</v>
      </c>
      <c r="R174" s="101">
        <v>-0.00013738682836065899</v>
      </c>
      <c r="S174" s="101">
        <v>-0.00017838780885836298</v>
      </c>
      <c r="T174" s="101">
        <v>-8.515868127148165E-05</v>
      </c>
      <c r="U174" s="101">
        <v>-4.773967832758581E-05</v>
      </c>
      <c r="V174" s="101">
        <v>-5.065691917650762E-06</v>
      </c>
      <c r="W174" s="101">
        <v>-1.0474619218968442E-05</v>
      </c>
      <c r="X174" s="101">
        <v>67.5</v>
      </c>
    </row>
    <row r="175" s="101" customFormat="1" ht="12.75" hidden="1">
      <c r="A175" s="101" t="s">
        <v>137</v>
      </c>
    </row>
    <row r="176" spans="1:24" s="101" customFormat="1" ht="12.75" hidden="1">
      <c r="A176" s="101">
        <v>2881</v>
      </c>
      <c r="B176" s="101">
        <v>133.86</v>
      </c>
      <c r="C176" s="101">
        <v>141.56</v>
      </c>
      <c r="D176" s="101">
        <v>10.2504162888707</v>
      </c>
      <c r="E176" s="101">
        <v>10.540293805092412</v>
      </c>
      <c r="F176" s="101">
        <v>24.033476676604042</v>
      </c>
      <c r="G176" s="101" t="s">
        <v>59</v>
      </c>
      <c r="H176" s="101">
        <v>-10.529898489107168</v>
      </c>
      <c r="I176" s="101">
        <v>55.830101510892845</v>
      </c>
      <c r="J176" s="101" t="s">
        <v>73</v>
      </c>
      <c r="K176" s="101">
        <v>0.6499915681776537</v>
      </c>
      <c r="M176" s="101" t="s">
        <v>68</v>
      </c>
      <c r="N176" s="101">
        <v>0.4588857422006391</v>
      </c>
      <c r="X176" s="101">
        <v>67.5</v>
      </c>
    </row>
    <row r="177" spans="1:24" s="101" customFormat="1" ht="12.75" hidden="1">
      <c r="A177" s="101">
        <v>2882</v>
      </c>
      <c r="B177" s="101">
        <v>121.22000122070312</v>
      </c>
      <c r="C177" s="101">
        <v>119.5199966430664</v>
      </c>
      <c r="D177" s="101">
        <v>9.38774585723877</v>
      </c>
      <c r="E177" s="101">
        <v>9.474784851074219</v>
      </c>
      <c r="F177" s="101">
        <v>26.64862526940158</v>
      </c>
      <c r="G177" s="101" t="s">
        <v>56</v>
      </c>
      <c r="H177" s="101">
        <v>13.837909396097544</v>
      </c>
      <c r="I177" s="101">
        <v>67.55791061680067</v>
      </c>
      <c r="J177" s="101" t="s">
        <v>62</v>
      </c>
      <c r="K177" s="101">
        <v>0.5848476732877009</v>
      </c>
      <c r="L177" s="101">
        <v>0.5364429057501201</v>
      </c>
      <c r="M177" s="101">
        <v>0.13845503717134355</v>
      </c>
      <c r="N177" s="101">
        <v>0.01439005523533076</v>
      </c>
      <c r="O177" s="101">
        <v>0.02348855568310515</v>
      </c>
      <c r="P177" s="101">
        <v>0.01538891162917975</v>
      </c>
      <c r="Q177" s="101">
        <v>0.002859116226828294</v>
      </c>
      <c r="R177" s="101">
        <v>0.00022154162938660052</v>
      </c>
      <c r="S177" s="101">
        <v>0.00030819508912403474</v>
      </c>
      <c r="T177" s="101">
        <v>0.00022645735519375045</v>
      </c>
      <c r="U177" s="101">
        <v>6.253396915762704E-05</v>
      </c>
      <c r="V177" s="101">
        <v>8.221005184421294E-06</v>
      </c>
      <c r="W177" s="101">
        <v>1.9221349741092594E-05</v>
      </c>
      <c r="X177" s="101">
        <v>67.5</v>
      </c>
    </row>
    <row r="178" spans="1:24" s="101" customFormat="1" ht="12.75" hidden="1">
      <c r="A178" s="101">
        <v>2884</v>
      </c>
      <c r="B178" s="101">
        <v>121.13999938964844</v>
      </c>
      <c r="C178" s="101">
        <v>111.54000091552734</v>
      </c>
      <c r="D178" s="101">
        <v>9.669351577758789</v>
      </c>
      <c r="E178" s="101">
        <v>10.2040376663208</v>
      </c>
      <c r="F178" s="101">
        <v>21.246881016053614</v>
      </c>
      <c r="G178" s="101" t="s">
        <v>57</v>
      </c>
      <c r="H178" s="101">
        <v>-1.3451281374193513</v>
      </c>
      <c r="I178" s="101">
        <v>52.294871252229086</v>
      </c>
      <c r="J178" s="101" t="s">
        <v>60</v>
      </c>
      <c r="K178" s="101">
        <v>-0.3550759001473061</v>
      </c>
      <c r="L178" s="101">
        <v>-0.0029185111063689674</v>
      </c>
      <c r="M178" s="101">
        <v>0.08280349380557445</v>
      </c>
      <c r="N178" s="101">
        <v>-0.00014869150301512435</v>
      </c>
      <c r="O178" s="101">
        <v>-0.014460800691069108</v>
      </c>
      <c r="P178" s="101">
        <v>-0.0003338649898312191</v>
      </c>
      <c r="Q178" s="101">
        <v>0.0016491593350465167</v>
      </c>
      <c r="R178" s="101">
        <v>-1.197284500426495E-05</v>
      </c>
      <c r="S178" s="101">
        <v>-0.0002056965277056046</v>
      </c>
      <c r="T178" s="101">
        <v>-2.3774080780151143E-05</v>
      </c>
      <c r="U178" s="101">
        <v>3.1914195388172946E-05</v>
      </c>
      <c r="V178" s="101">
        <v>-9.493281628870989E-07</v>
      </c>
      <c r="W178" s="101">
        <v>-1.329792751169446E-05</v>
      </c>
      <c r="X178" s="101">
        <v>67.5</v>
      </c>
    </row>
    <row r="179" spans="1:24" s="101" customFormat="1" ht="12.75" hidden="1">
      <c r="A179" s="101">
        <v>2883</v>
      </c>
      <c r="B179" s="101">
        <v>108.76000213623047</v>
      </c>
      <c r="C179" s="101">
        <v>111.66000366210938</v>
      </c>
      <c r="D179" s="101">
        <v>10.046427726745605</v>
      </c>
      <c r="E179" s="101">
        <v>10.454365730285645</v>
      </c>
      <c r="F179" s="101">
        <v>18.1525350775035</v>
      </c>
      <c r="G179" s="101" t="s">
        <v>58</v>
      </c>
      <c r="H179" s="101">
        <v>1.7194535532205748</v>
      </c>
      <c r="I179" s="101">
        <v>42.979455689451044</v>
      </c>
      <c r="J179" s="101" t="s">
        <v>61</v>
      </c>
      <c r="K179" s="101">
        <v>-0.4647234727067459</v>
      </c>
      <c r="L179" s="101">
        <v>-0.5364349666292777</v>
      </c>
      <c r="M179" s="101">
        <v>-0.11096566465221716</v>
      </c>
      <c r="N179" s="101">
        <v>-0.014389287005018745</v>
      </c>
      <c r="O179" s="101">
        <v>-0.018509389278188154</v>
      </c>
      <c r="P179" s="101">
        <v>-0.015385289574761625</v>
      </c>
      <c r="Q179" s="101">
        <v>-0.002335555412774827</v>
      </c>
      <c r="R179" s="101">
        <v>-0.00022121786666943</v>
      </c>
      <c r="S179" s="101">
        <v>-0.0002295063211548413</v>
      </c>
      <c r="T179" s="101">
        <v>-0.0002252059652948991</v>
      </c>
      <c r="U179" s="101">
        <v>-5.377714599467483E-05</v>
      </c>
      <c r="V179" s="101">
        <v>-8.166008956732241E-06</v>
      </c>
      <c r="W179" s="101">
        <v>-1.3878955643819888E-05</v>
      </c>
      <c r="X179" s="101">
        <v>67.5</v>
      </c>
    </row>
    <row r="180" s="101" customFormat="1" ht="12.75" hidden="1">
      <c r="A180" s="101" t="s">
        <v>143</v>
      </c>
    </row>
    <row r="181" spans="1:24" s="101" customFormat="1" ht="12.75" hidden="1">
      <c r="A181" s="101">
        <v>2881</v>
      </c>
      <c r="B181" s="101">
        <v>131.64</v>
      </c>
      <c r="C181" s="101">
        <v>140.04</v>
      </c>
      <c r="D181" s="101">
        <v>10.236511500379498</v>
      </c>
      <c r="E181" s="101">
        <v>10.417235338456905</v>
      </c>
      <c r="F181" s="101">
        <v>25.606415562432918</v>
      </c>
      <c r="G181" s="101" t="s">
        <v>59</v>
      </c>
      <c r="H181" s="101">
        <v>-4.580692494770048</v>
      </c>
      <c r="I181" s="101">
        <v>59.55930750522994</v>
      </c>
      <c r="J181" s="101" t="s">
        <v>73</v>
      </c>
      <c r="K181" s="101">
        <v>0.5961800804648264</v>
      </c>
      <c r="M181" s="101" t="s">
        <v>68</v>
      </c>
      <c r="N181" s="101">
        <v>0.3300642501534343</v>
      </c>
      <c r="X181" s="101">
        <v>67.5</v>
      </c>
    </row>
    <row r="182" spans="1:24" s="101" customFormat="1" ht="12.75" hidden="1">
      <c r="A182" s="101">
        <v>2882</v>
      </c>
      <c r="B182" s="101">
        <v>129.24000549316406</v>
      </c>
      <c r="C182" s="101">
        <v>140.0399932861328</v>
      </c>
      <c r="D182" s="101">
        <v>9.300261497497559</v>
      </c>
      <c r="E182" s="101">
        <v>9.462900161743164</v>
      </c>
      <c r="F182" s="101">
        <v>27.708003808092364</v>
      </c>
      <c r="G182" s="101" t="s">
        <v>56</v>
      </c>
      <c r="H182" s="101">
        <v>9.188225601183902</v>
      </c>
      <c r="I182" s="101">
        <v>70.92823109434796</v>
      </c>
      <c r="J182" s="101" t="s">
        <v>62</v>
      </c>
      <c r="K182" s="101">
        <v>0.7315286925563325</v>
      </c>
      <c r="L182" s="101">
        <v>0.13882794200408793</v>
      </c>
      <c r="M182" s="101">
        <v>0.17317980753779547</v>
      </c>
      <c r="N182" s="101">
        <v>0.10434015192381536</v>
      </c>
      <c r="O182" s="101">
        <v>0.029379417168903188</v>
      </c>
      <c r="P182" s="101">
        <v>0.003982593145137254</v>
      </c>
      <c r="Q182" s="101">
        <v>0.0035761749799335637</v>
      </c>
      <c r="R182" s="101">
        <v>0.0016060628960718121</v>
      </c>
      <c r="S182" s="101">
        <v>0.00038543261664150484</v>
      </c>
      <c r="T182" s="101">
        <v>5.863347298043109E-05</v>
      </c>
      <c r="U182" s="101">
        <v>7.820570123903674E-05</v>
      </c>
      <c r="V182" s="101">
        <v>5.959551591207698E-05</v>
      </c>
      <c r="W182" s="101">
        <v>2.403009117797091E-05</v>
      </c>
      <c r="X182" s="101">
        <v>67.5</v>
      </c>
    </row>
    <row r="183" spans="1:24" s="101" customFormat="1" ht="12.75" hidden="1">
      <c r="A183" s="101">
        <v>2884</v>
      </c>
      <c r="B183" s="101">
        <v>111.08000183105469</v>
      </c>
      <c r="C183" s="101">
        <v>114.58000183105469</v>
      </c>
      <c r="D183" s="101">
        <v>9.483551025390625</v>
      </c>
      <c r="E183" s="101">
        <v>9.700918197631836</v>
      </c>
      <c r="F183" s="101">
        <v>23.1063940346317</v>
      </c>
      <c r="G183" s="101" t="s">
        <v>57</v>
      </c>
      <c r="H183" s="101">
        <v>14.381394145200325</v>
      </c>
      <c r="I183" s="101">
        <v>57.96139597625501</v>
      </c>
      <c r="J183" s="101" t="s">
        <v>60</v>
      </c>
      <c r="K183" s="101">
        <v>-0.7295367792421983</v>
      </c>
      <c r="L183" s="101">
        <v>-0.0007543618880008421</v>
      </c>
      <c r="M183" s="101">
        <v>0.17255188206969246</v>
      </c>
      <c r="N183" s="101">
        <v>-0.0010792787025291118</v>
      </c>
      <c r="O183" s="101">
        <v>-0.02932109461900749</v>
      </c>
      <c r="P183" s="101">
        <v>-8.626885866594943E-05</v>
      </c>
      <c r="Q183" s="101">
        <v>0.0035539857809401814</v>
      </c>
      <c r="R183" s="101">
        <v>-8.677678966181167E-05</v>
      </c>
      <c r="S183" s="101">
        <v>-0.0003854286864010804</v>
      </c>
      <c r="T183" s="101">
        <v>-6.142179508835603E-06</v>
      </c>
      <c r="U183" s="101">
        <v>7.678476157266061E-05</v>
      </c>
      <c r="V183" s="101">
        <v>-6.853768664665274E-06</v>
      </c>
      <c r="W183" s="101">
        <v>-2.4012808884726296E-05</v>
      </c>
      <c r="X183" s="101">
        <v>67.5</v>
      </c>
    </row>
    <row r="184" spans="1:24" s="101" customFormat="1" ht="12.75" hidden="1">
      <c r="A184" s="101">
        <v>2883</v>
      </c>
      <c r="B184" s="101">
        <v>97.26000213623047</v>
      </c>
      <c r="C184" s="101">
        <v>121.45999908447266</v>
      </c>
      <c r="D184" s="101">
        <v>10.184442520141602</v>
      </c>
      <c r="E184" s="101">
        <v>10.410175323486328</v>
      </c>
      <c r="F184" s="101">
        <v>16.0515408567375</v>
      </c>
      <c r="G184" s="101" t="s">
        <v>58</v>
      </c>
      <c r="H184" s="101">
        <v>7.711813974381791</v>
      </c>
      <c r="I184" s="101">
        <v>37.47181611061226</v>
      </c>
      <c r="J184" s="101" t="s">
        <v>61</v>
      </c>
      <c r="K184" s="101">
        <v>-0.05394734253044576</v>
      </c>
      <c r="L184" s="101">
        <v>-0.1388258924669038</v>
      </c>
      <c r="M184" s="101">
        <v>-0.014734101025675786</v>
      </c>
      <c r="N184" s="101">
        <v>-0.10433456982691373</v>
      </c>
      <c r="O184" s="101">
        <v>-0.001850287417579633</v>
      </c>
      <c r="P184" s="101">
        <v>-0.00398165867996225</v>
      </c>
      <c r="Q184" s="101">
        <v>-0.00039775941972231514</v>
      </c>
      <c r="R184" s="101">
        <v>-0.0016037168749235527</v>
      </c>
      <c r="S184" s="101">
        <v>1.7405947991611457E-06</v>
      </c>
      <c r="T184" s="101">
        <v>-5.8310871924780745E-05</v>
      </c>
      <c r="U184" s="101">
        <v>-1.4840218883801389E-05</v>
      </c>
      <c r="V184" s="101">
        <v>-5.920009604652575E-05</v>
      </c>
      <c r="W184" s="101">
        <v>9.112033182584676E-07</v>
      </c>
      <c r="X184" s="101">
        <v>67.5</v>
      </c>
    </row>
    <row r="185" s="101" customFormat="1" ht="12.75" hidden="1">
      <c r="A185" s="101" t="s">
        <v>149</v>
      </c>
    </row>
    <row r="186" spans="1:24" s="101" customFormat="1" ht="12.75" hidden="1">
      <c r="A186" s="101">
        <v>2881</v>
      </c>
      <c r="B186" s="101">
        <v>137.18</v>
      </c>
      <c r="C186" s="101">
        <v>141.38</v>
      </c>
      <c r="D186" s="101">
        <v>9.942730443788633</v>
      </c>
      <c r="E186" s="101">
        <v>10.202774268244521</v>
      </c>
      <c r="F186" s="101">
        <v>24.72280707159761</v>
      </c>
      <c r="G186" s="101" t="s">
        <v>59</v>
      </c>
      <c r="H186" s="101">
        <v>-10.4630571447114</v>
      </c>
      <c r="I186" s="101">
        <v>59.216942855288615</v>
      </c>
      <c r="J186" s="101" t="s">
        <v>73</v>
      </c>
      <c r="K186" s="101">
        <v>0.6897001633448167</v>
      </c>
      <c r="M186" s="101" t="s">
        <v>68</v>
      </c>
      <c r="N186" s="101">
        <v>0.44634315419400344</v>
      </c>
      <c r="X186" s="101">
        <v>67.5</v>
      </c>
    </row>
    <row r="187" spans="1:24" s="101" customFormat="1" ht="12.75" hidden="1">
      <c r="A187" s="101">
        <v>2882</v>
      </c>
      <c r="B187" s="101">
        <v>127.0999984741211</v>
      </c>
      <c r="C187" s="101">
        <v>135.8000030517578</v>
      </c>
      <c r="D187" s="101">
        <v>9.15735912322998</v>
      </c>
      <c r="E187" s="101">
        <v>9.227729797363281</v>
      </c>
      <c r="F187" s="101">
        <v>27.052235088119573</v>
      </c>
      <c r="G187" s="101" t="s">
        <v>56</v>
      </c>
      <c r="H187" s="101">
        <v>10.723896525398388</v>
      </c>
      <c r="I187" s="101">
        <v>70.32389499951948</v>
      </c>
      <c r="J187" s="101" t="s">
        <v>62</v>
      </c>
      <c r="K187" s="101">
        <v>0.6781076719206383</v>
      </c>
      <c r="L187" s="101">
        <v>0.44639847110613035</v>
      </c>
      <c r="M187" s="101">
        <v>0.16053295224139374</v>
      </c>
      <c r="N187" s="101">
        <v>0.06252973078736652</v>
      </c>
      <c r="O187" s="101">
        <v>0.02723386177959393</v>
      </c>
      <c r="P187" s="101">
        <v>0.012805799679468023</v>
      </c>
      <c r="Q187" s="101">
        <v>0.003315006672874603</v>
      </c>
      <c r="R187" s="101">
        <v>0.0009625088399917497</v>
      </c>
      <c r="S187" s="101">
        <v>0.0003572999110463018</v>
      </c>
      <c r="T187" s="101">
        <v>0.0001884576353231901</v>
      </c>
      <c r="U187" s="101">
        <v>7.250338193730327E-05</v>
      </c>
      <c r="V187" s="101">
        <v>3.571595002438738E-05</v>
      </c>
      <c r="W187" s="101">
        <v>2.227946273376313E-05</v>
      </c>
      <c r="X187" s="101">
        <v>67.5</v>
      </c>
    </row>
    <row r="188" spans="1:24" s="101" customFormat="1" ht="12.75" hidden="1">
      <c r="A188" s="101">
        <v>2884</v>
      </c>
      <c r="B188" s="101">
        <v>121.33999633789062</v>
      </c>
      <c r="C188" s="101">
        <v>125.54000091552734</v>
      </c>
      <c r="D188" s="101">
        <v>9.276693344116211</v>
      </c>
      <c r="E188" s="101">
        <v>9.525078773498535</v>
      </c>
      <c r="F188" s="101">
        <v>23.734126656859885</v>
      </c>
      <c r="G188" s="101" t="s">
        <v>57</v>
      </c>
      <c r="H188" s="101">
        <v>7.04986267432065</v>
      </c>
      <c r="I188" s="101">
        <v>60.889859012211275</v>
      </c>
      <c r="J188" s="101" t="s">
        <v>60</v>
      </c>
      <c r="K188" s="101">
        <v>-0.6738824731371241</v>
      </c>
      <c r="L188" s="101">
        <v>-0.0024282642782813275</v>
      </c>
      <c r="M188" s="101">
        <v>0.15931894606222083</v>
      </c>
      <c r="N188" s="101">
        <v>-0.0006467599374051871</v>
      </c>
      <c r="O188" s="101">
        <v>-0.027095340241001957</v>
      </c>
      <c r="P188" s="101">
        <v>-0.00027776461953583974</v>
      </c>
      <c r="Q188" s="101">
        <v>0.003278116913607194</v>
      </c>
      <c r="R188" s="101">
        <v>-5.201506691244159E-05</v>
      </c>
      <c r="S188" s="101">
        <v>-0.0003571006513796698</v>
      </c>
      <c r="T188" s="101">
        <v>-1.9777416273052307E-05</v>
      </c>
      <c r="U188" s="101">
        <v>7.061605587426698E-05</v>
      </c>
      <c r="V188" s="101">
        <v>-4.110998315253676E-06</v>
      </c>
      <c r="W188" s="101">
        <v>-2.2279462578814433E-05</v>
      </c>
      <c r="X188" s="101">
        <v>67.5</v>
      </c>
    </row>
    <row r="189" spans="1:24" s="101" customFormat="1" ht="12.75" hidden="1">
      <c r="A189" s="101">
        <v>2883</v>
      </c>
      <c r="B189" s="101">
        <v>106.9800033569336</v>
      </c>
      <c r="C189" s="101">
        <v>115.37999725341797</v>
      </c>
      <c r="D189" s="101">
        <v>9.750539779663086</v>
      </c>
      <c r="E189" s="101">
        <v>10.082419395446777</v>
      </c>
      <c r="F189" s="101">
        <v>19.747332495868765</v>
      </c>
      <c r="G189" s="101" t="s">
        <v>58</v>
      </c>
      <c r="H189" s="101">
        <v>8.690653770533508</v>
      </c>
      <c r="I189" s="101">
        <v>48.1706571274671</v>
      </c>
      <c r="J189" s="101" t="s">
        <v>61</v>
      </c>
      <c r="K189" s="101">
        <v>-0.07558060013139022</v>
      </c>
      <c r="L189" s="101">
        <v>-0.44639186656847313</v>
      </c>
      <c r="M189" s="101">
        <v>-0.01970538456769545</v>
      </c>
      <c r="N189" s="101">
        <v>-0.06252638590166476</v>
      </c>
      <c r="O189" s="101">
        <v>-0.002743312715380291</v>
      </c>
      <c r="P189" s="101">
        <v>-0.012802786893750806</v>
      </c>
      <c r="Q189" s="101">
        <v>-0.0004931721220077103</v>
      </c>
      <c r="R189" s="101">
        <v>-0.0009611023357979928</v>
      </c>
      <c r="S189" s="101">
        <v>-1.193110296287417E-05</v>
      </c>
      <c r="T189" s="101">
        <v>-0.0001874170059444204</v>
      </c>
      <c r="U189" s="101">
        <v>-1.6435116218295436E-05</v>
      </c>
      <c r="V189" s="101">
        <v>-3.547856788254732E-05</v>
      </c>
      <c r="W189" s="101">
        <v>-2.6276124879236244E-09</v>
      </c>
      <c r="X189" s="101">
        <v>67.5</v>
      </c>
    </row>
    <row r="190" spans="1:14" s="101" customFormat="1" ht="12.75">
      <c r="A190" s="101" t="s">
        <v>155</v>
      </c>
      <c r="E190" s="99" t="s">
        <v>106</v>
      </c>
      <c r="F190" s="102">
        <f>MIN(F161:F189)</f>
        <v>16.0515408567375</v>
      </c>
      <c r="G190" s="102"/>
      <c r="H190" s="102"/>
      <c r="I190" s="115"/>
      <c r="J190" s="115" t="s">
        <v>158</v>
      </c>
      <c r="K190" s="102">
        <f>AVERAGE(K188,K183,K178,K173,K168,K163)</f>
        <v>-0.6032732206309258</v>
      </c>
      <c r="L190" s="102">
        <f>AVERAGE(L188,L183,L178,L173,L168,L163)</f>
        <v>-0.0009629300618647276</v>
      </c>
      <c r="M190" s="115" t="s">
        <v>108</v>
      </c>
      <c r="N190" s="102" t="e">
        <f>Mittelwert(K186,K181,K176,K171,K166,K161)</f>
        <v>#NAME?</v>
      </c>
    </row>
    <row r="191" spans="5:14" s="101" customFormat="1" ht="12.75">
      <c r="E191" s="99" t="s">
        <v>107</v>
      </c>
      <c r="F191" s="102">
        <f>MAX(F161:F189)</f>
        <v>29.75351493077552</v>
      </c>
      <c r="G191" s="102"/>
      <c r="H191" s="102"/>
      <c r="I191" s="115"/>
      <c r="J191" s="115" t="s">
        <v>159</v>
      </c>
      <c r="K191" s="102">
        <f>AVERAGE(K189,K184,K179,K174,K169,K164)</f>
        <v>-0.09266789747432062</v>
      </c>
      <c r="L191" s="102">
        <f>AVERAGE(L189,L184,L179,L174,L169,L164)</f>
        <v>-0.17706718314306802</v>
      </c>
      <c r="M191" s="102"/>
      <c r="N191" s="102"/>
    </row>
    <row r="192" spans="5:14" s="101" customFormat="1" ht="12.75">
      <c r="E192" s="99"/>
      <c r="F192" s="102"/>
      <c r="G192" s="102"/>
      <c r="H192" s="102"/>
      <c r="I192" s="102"/>
      <c r="J192" s="115" t="s">
        <v>112</v>
      </c>
      <c r="K192" s="102">
        <f>ABS(K190/$G$33)</f>
        <v>0.3770457628943286</v>
      </c>
      <c r="L192" s="102">
        <f>ABS(L190/$H$33)</f>
        <v>0.002674805727402021</v>
      </c>
      <c r="M192" s="115" t="s">
        <v>111</v>
      </c>
      <c r="N192" s="102">
        <f>K192+L192+L193+K193</f>
        <v>0.543039772560194</v>
      </c>
    </row>
    <row r="193" spans="5:14" s="101" customFormat="1" ht="12.75">
      <c r="E193" s="99"/>
      <c r="F193" s="102"/>
      <c r="G193" s="102"/>
      <c r="H193" s="102"/>
      <c r="I193" s="102"/>
      <c r="J193" s="102"/>
      <c r="K193" s="102">
        <f>ABS(K191/$G$34)</f>
        <v>0.052652214474045805</v>
      </c>
      <c r="L193" s="102">
        <f>ABS(L191/$H$34)</f>
        <v>0.11066698946441751</v>
      </c>
      <c r="M193" s="102"/>
      <c r="N193" s="102"/>
    </row>
    <row r="194" s="101" customFormat="1" ht="12.75"/>
    <row r="195" s="101" customFormat="1" ht="12.75" hidden="1">
      <c r="A195" s="101" t="s">
        <v>120</v>
      </c>
    </row>
    <row r="196" spans="1:24" s="101" customFormat="1" ht="12.75" hidden="1">
      <c r="A196" s="101">
        <v>2881</v>
      </c>
      <c r="B196" s="101">
        <v>131.12</v>
      </c>
      <c r="C196" s="101">
        <v>134.82</v>
      </c>
      <c r="D196" s="101">
        <v>10.210069562742323</v>
      </c>
      <c r="E196" s="101">
        <v>10.440650488789245</v>
      </c>
      <c r="F196" s="101">
        <v>30.434172847686163</v>
      </c>
      <c r="G196" s="101" t="s">
        <v>59</v>
      </c>
      <c r="H196" s="101">
        <v>7.35021905467589</v>
      </c>
      <c r="I196" s="101">
        <v>70.9702190546759</v>
      </c>
      <c r="J196" s="101" t="s">
        <v>73</v>
      </c>
      <c r="K196" s="101">
        <v>0.41154951672295337</v>
      </c>
      <c r="M196" s="101" t="s">
        <v>68</v>
      </c>
      <c r="N196" s="101">
        <v>0.2562275920457978</v>
      </c>
      <c r="X196" s="101">
        <v>67.5</v>
      </c>
    </row>
    <row r="197" spans="1:24" s="101" customFormat="1" ht="12.75" hidden="1">
      <c r="A197" s="101">
        <v>2884</v>
      </c>
      <c r="B197" s="101">
        <v>123.9800033569336</v>
      </c>
      <c r="C197" s="101">
        <v>127.77999877929688</v>
      </c>
      <c r="D197" s="101">
        <v>10.599817276000977</v>
      </c>
      <c r="E197" s="101">
        <v>9.904260635375977</v>
      </c>
      <c r="F197" s="101">
        <v>27.3513322630448</v>
      </c>
      <c r="G197" s="101" t="s">
        <v>56</v>
      </c>
      <c r="H197" s="101">
        <v>4.93764627219042</v>
      </c>
      <c r="I197" s="101">
        <v>61.417649629124014</v>
      </c>
      <c r="J197" s="101" t="s">
        <v>62</v>
      </c>
      <c r="K197" s="101">
        <v>0.5425458541170937</v>
      </c>
      <c r="L197" s="101">
        <v>0.31484327979406435</v>
      </c>
      <c r="M197" s="101">
        <v>0.12844024871039195</v>
      </c>
      <c r="N197" s="101">
        <v>0.031726762241926366</v>
      </c>
      <c r="O197" s="101">
        <v>0.021789614614485586</v>
      </c>
      <c r="P197" s="101">
        <v>0.009031778737490182</v>
      </c>
      <c r="Q197" s="101">
        <v>0.00265234010137466</v>
      </c>
      <c r="R197" s="101">
        <v>0.0004883676510770239</v>
      </c>
      <c r="S197" s="101">
        <v>0.00028587468536514174</v>
      </c>
      <c r="T197" s="101">
        <v>0.00013289268380499653</v>
      </c>
      <c r="U197" s="101">
        <v>5.8022821765938345E-05</v>
      </c>
      <c r="V197" s="101">
        <v>1.8120228424977022E-05</v>
      </c>
      <c r="W197" s="101">
        <v>1.7824189194274926E-05</v>
      </c>
      <c r="X197" s="101">
        <v>67.5</v>
      </c>
    </row>
    <row r="198" spans="1:24" s="101" customFormat="1" ht="12.75" hidden="1">
      <c r="A198" s="101">
        <v>2883</v>
      </c>
      <c r="B198" s="101">
        <v>118.5199966430664</v>
      </c>
      <c r="C198" s="101">
        <v>119.62000274658203</v>
      </c>
      <c r="D198" s="101">
        <v>9.854466438293457</v>
      </c>
      <c r="E198" s="101">
        <v>10.316727638244629</v>
      </c>
      <c r="F198" s="101">
        <v>23.09902404354627</v>
      </c>
      <c r="G198" s="101" t="s">
        <v>57</v>
      </c>
      <c r="H198" s="101">
        <v>4.759419827337425</v>
      </c>
      <c r="I198" s="101">
        <v>55.77941647040383</v>
      </c>
      <c r="J198" s="101" t="s">
        <v>60</v>
      </c>
      <c r="K198" s="101">
        <v>0.09757197721612272</v>
      </c>
      <c r="L198" s="101">
        <v>0.0017135848035942486</v>
      </c>
      <c r="M198" s="101">
        <v>-0.024533197960034555</v>
      </c>
      <c r="N198" s="101">
        <v>-0.00032808106056444433</v>
      </c>
      <c r="O198" s="101">
        <v>0.003687164971773637</v>
      </c>
      <c r="P198" s="101">
        <v>0.00019602824470026206</v>
      </c>
      <c r="Q198" s="101">
        <v>-0.0005747477476359435</v>
      </c>
      <c r="R198" s="101">
        <v>-2.6362310449171608E-05</v>
      </c>
      <c r="S198" s="101">
        <v>2.925217724279101E-05</v>
      </c>
      <c r="T198" s="101">
        <v>1.3955472186245309E-05</v>
      </c>
      <c r="U198" s="101">
        <v>-1.7031058099608048E-05</v>
      </c>
      <c r="V198" s="101">
        <v>-2.0793412627192022E-06</v>
      </c>
      <c r="W198" s="101">
        <v>1.2364129263905464E-06</v>
      </c>
      <c r="X198" s="101">
        <v>67.5</v>
      </c>
    </row>
    <row r="199" spans="1:24" s="101" customFormat="1" ht="12.75" hidden="1">
      <c r="A199" s="101">
        <v>2882</v>
      </c>
      <c r="B199" s="101">
        <v>143.94000244140625</v>
      </c>
      <c r="C199" s="101">
        <v>149.44000244140625</v>
      </c>
      <c r="D199" s="101">
        <v>9.33857250213623</v>
      </c>
      <c r="E199" s="101">
        <v>9.722087860107422</v>
      </c>
      <c r="F199" s="101">
        <v>26.46563026867183</v>
      </c>
      <c r="G199" s="101" t="s">
        <v>58</v>
      </c>
      <c r="H199" s="101">
        <v>-8.92832908416915</v>
      </c>
      <c r="I199" s="101">
        <v>67.5116733572371</v>
      </c>
      <c r="J199" s="101" t="s">
        <v>61</v>
      </c>
      <c r="K199" s="101">
        <v>-0.5337000216243045</v>
      </c>
      <c r="L199" s="101">
        <v>0.314838616530127</v>
      </c>
      <c r="M199" s="101">
        <v>-0.12607545235548867</v>
      </c>
      <c r="N199" s="101">
        <v>-0.031725065881309425</v>
      </c>
      <c r="O199" s="101">
        <v>-0.021475384036583126</v>
      </c>
      <c r="P199" s="101">
        <v>0.009029651161050437</v>
      </c>
      <c r="Q199" s="101">
        <v>-0.0025893190301597736</v>
      </c>
      <c r="R199" s="101">
        <v>-0.00048765560717197874</v>
      </c>
      <c r="S199" s="101">
        <v>-0.00028437413008073557</v>
      </c>
      <c r="T199" s="101">
        <v>0.00013215789876111728</v>
      </c>
      <c r="U199" s="101">
        <v>-5.546702539067354E-05</v>
      </c>
      <c r="V199" s="101">
        <v>-1.800052827242852E-05</v>
      </c>
      <c r="W199" s="101">
        <v>-1.7781254272653586E-05</v>
      </c>
      <c r="X199" s="101">
        <v>67.5</v>
      </c>
    </row>
    <row r="200" s="101" customFormat="1" ht="12.75" hidden="1">
      <c r="A200" s="101" t="s">
        <v>126</v>
      </c>
    </row>
    <row r="201" spans="1:24" s="101" customFormat="1" ht="12.75" hidden="1">
      <c r="A201" s="101">
        <v>2881</v>
      </c>
      <c r="B201" s="101">
        <v>119.42</v>
      </c>
      <c r="C201" s="101">
        <v>124.52</v>
      </c>
      <c r="D201" s="101">
        <v>10.274691842705083</v>
      </c>
      <c r="E201" s="101">
        <v>10.650442746239667</v>
      </c>
      <c r="F201" s="101">
        <v>25.87037107378633</v>
      </c>
      <c r="G201" s="101" t="s">
        <v>59</v>
      </c>
      <c r="H201" s="101">
        <v>7.998885687637198</v>
      </c>
      <c r="I201" s="101">
        <v>59.9188856876372</v>
      </c>
      <c r="J201" s="101" t="s">
        <v>73</v>
      </c>
      <c r="K201" s="101">
        <v>0.4604736372987697</v>
      </c>
      <c r="M201" s="101" t="s">
        <v>68</v>
      </c>
      <c r="N201" s="101">
        <v>0.2513447147698998</v>
      </c>
      <c r="X201" s="101">
        <v>67.5</v>
      </c>
    </row>
    <row r="202" spans="1:24" s="101" customFormat="1" ht="12.75" hidden="1">
      <c r="A202" s="101">
        <v>2884</v>
      </c>
      <c r="B202" s="101">
        <v>99.41999816894531</v>
      </c>
      <c r="C202" s="101">
        <v>116.31999969482422</v>
      </c>
      <c r="D202" s="101">
        <v>9.992279052734375</v>
      </c>
      <c r="E202" s="101">
        <v>10.743391036987305</v>
      </c>
      <c r="F202" s="101">
        <v>19.27417434073463</v>
      </c>
      <c r="G202" s="101" t="s">
        <v>56</v>
      </c>
      <c r="H202" s="101">
        <v>13.944427353895527</v>
      </c>
      <c r="I202" s="101">
        <v>45.86442552284084</v>
      </c>
      <c r="J202" s="101" t="s">
        <v>62</v>
      </c>
      <c r="K202" s="101">
        <v>0.6507115835035</v>
      </c>
      <c r="L202" s="101">
        <v>0.055293737337070284</v>
      </c>
      <c r="M202" s="101">
        <v>0.1540470298810375</v>
      </c>
      <c r="N202" s="101">
        <v>0.09778643525126882</v>
      </c>
      <c r="O202" s="101">
        <v>0.02613375218384519</v>
      </c>
      <c r="P202" s="101">
        <v>0.0015860585218112919</v>
      </c>
      <c r="Q202" s="101">
        <v>0.003181174543274778</v>
      </c>
      <c r="R202" s="101">
        <v>0.0015052177687717022</v>
      </c>
      <c r="S202" s="101">
        <v>0.00034288346511377496</v>
      </c>
      <c r="T202" s="101">
        <v>2.33244296742034E-05</v>
      </c>
      <c r="U202" s="101">
        <v>6.959196973562568E-05</v>
      </c>
      <c r="V202" s="101">
        <v>5.585829479551033E-05</v>
      </c>
      <c r="W202" s="101">
        <v>2.137704662424746E-05</v>
      </c>
      <c r="X202" s="101">
        <v>67.5</v>
      </c>
    </row>
    <row r="203" spans="1:24" s="101" customFormat="1" ht="12.75" hidden="1">
      <c r="A203" s="101">
        <v>2883</v>
      </c>
      <c r="B203" s="101">
        <v>106.81999969482422</v>
      </c>
      <c r="C203" s="101">
        <v>119.91999816894531</v>
      </c>
      <c r="D203" s="101">
        <v>10.180502891540527</v>
      </c>
      <c r="E203" s="101">
        <v>10.367209434509277</v>
      </c>
      <c r="F203" s="101">
        <v>19.366756361137266</v>
      </c>
      <c r="G203" s="101" t="s">
        <v>57</v>
      </c>
      <c r="H203" s="101">
        <v>5.926764530384965</v>
      </c>
      <c r="I203" s="101">
        <v>45.24676422520918</v>
      </c>
      <c r="J203" s="101" t="s">
        <v>60</v>
      </c>
      <c r="K203" s="101">
        <v>0.0771853101992997</v>
      </c>
      <c r="L203" s="101">
        <v>0.00030212314406530743</v>
      </c>
      <c r="M203" s="101">
        <v>-0.020009573215455646</v>
      </c>
      <c r="N203" s="101">
        <v>-0.0010111410650629343</v>
      </c>
      <c r="O203" s="101">
        <v>0.0028198061707351784</v>
      </c>
      <c r="P203" s="101">
        <v>3.4487850293768464E-05</v>
      </c>
      <c r="Q203" s="101">
        <v>-0.0004958106413377967</v>
      </c>
      <c r="R203" s="101">
        <v>-8.12806081153511E-05</v>
      </c>
      <c r="S203" s="101">
        <v>1.3912463326760335E-05</v>
      </c>
      <c r="T203" s="101">
        <v>2.447578408768016E-06</v>
      </c>
      <c r="U203" s="101">
        <v>-1.6269803082957068E-05</v>
      </c>
      <c r="V203" s="101">
        <v>-6.413303971733729E-06</v>
      </c>
      <c r="W203" s="101">
        <v>1.595754668234566E-07</v>
      </c>
      <c r="X203" s="101">
        <v>67.5</v>
      </c>
    </row>
    <row r="204" spans="1:24" s="101" customFormat="1" ht="12.75" hidden="1">
      <c r="A204" s="101">
        <v>2882</v>
      </c>
      <c r="B204" s="101">
        <v>132.05999755859375</v>
      </c>
      <c r="C204" s="101">
        <v>141.36000061035156</v>
      </c>
      <c r="D204" s="101">
        <v>9.288885116577148</v>
      </c>
      <c r="E204" s="101">
        <v>9.356289863586426</v>
      </c>
      <c r="F204" s="101">
        <v>24.07598132872383</v>
      </c>
      <c r="G204" s="101" t="s">
        <v>58</v>
      </c>
      <c r="H204" s="101">
        <v>-2.8463954693635287</v>
      </c>
      <c r="I204" s="101">
        <v>61.713602089230214</v>
      </c>
      <c r="J204" s="101" t="s">
        <v>61</v>
      </c>
      <c r="K204" s="101">
        <v>-0.6461176307725013</v>
      </c>
      <c r="L204" s="101">
        <v>0.05529291193549803</v>
      </c>
      <c r="M204" s="101">
        <v>-0.152741953617546</v>
      </c>
      <c r="N204" s="101">
        <v>-0.09778120736060243</v>
      </c>
      <c r="O204" s="101">
        <v>-0.02598117965693854</v>
      </c>
      <c r="P204" s="101">
        <v>0.0015856835191148122</v>
      </c>
      <c r="Q204" s="101">
        <v>-0.0031422990441260833</v>
      </c>
      <c r="R204" s="101">
        <v>-0.0015030216213250095</v>
      </c>
      <c r="S204" s="101">
        <v>-0.0003426011004252772</v>
      </c>
      <c r="T204" s="101">
        <v>2.3195654324890098E-05</v>
      </c>
      <c r="U204" s="101">
        <v>-6.766340044164231E-05</v>
      </c>
      <c r="V204" s="101">
        <v>-5.548890546432035E-05</v>
      </c>
      <c r="W204" s="101">
        <v>-2.1376451016144794E-05</v>
      </c>
      <c r="X204" s="101">
        <v>67.5</v>
      </c>
    </row>
    <row r="205" s="101" customFormat="1" ht="12.75" hidden="1">
      <c r="A205" s="101" t="s">
        <v>132</v>
      </c>
    </row>
    <row r="206" spans="1:24" s="101" customFormat="1" ht="12.75" hidden="1">
      <c r="A206" s="101">
        <v>2881</v>
      </c>
      <c r="B206" s="101">
        <v>140.38</v>
      </c>
      <c r="C206" s="101">
        <v>141.48</v>
      </c>
      <c r="D206" s="101">
        <v>10.2215761364169</v>
      </c>
      <c r="E206" s="101">
        <v>10.560475789843991</v>
      </c>
      <c r="F206" s="101">
        <v>28.33873103011505</v>
      </c>
      <c r="G206" s="101" t="s">
        <v>59</v>
      </c>
      <c r="H206" s="101">
        <v>-6.844913494282096</v>
      </c>
      <c r="I206" s="101">
        <v>66.0350865057179</v>
      </c>
      <c r="J206" s="101" t="s">
        <v>73</v>
      </c>
      <c r="K206" s="101">
        <v>0.6117509952014366</v>
      </c>
      <c r="M206" s="101" t="s">
        <v>68</v>
      </c>
      <c r="N206" s="101">
        <v>0.373706265744996</v>
      </c>
      <c r="X206" s="101">
        <v>67.5</v>
      </c>
    </row>
    <row r="207" spans="1:24" s="101" customFormat="1" ht="12.75" hidden="1">
      <c r="A207" s="101">
        <v>2884</v>
      </c>
      <c r="B207" s="101">
        <v>119.23999786376953</v>
      </c>
      <c r="C207" s="101">
        <v>110.33999633789062</v>
      </c>
      <c r="D207" s="101">
        <v>9.810349464416504</v>
      </c>
      <c r="E207" s="101">
        <v>10.410304069519043</v>
      </c>
      <c r="F207" s="101">
        <v>26.856022601385455</v>
      </c>
      <c r="G207" s="101" t="s">
        <v>56</v>
      </c>
      <c r="H207" s="101">
        <v>13.405409805072921</v>
      </c>
      <c r="I207" s="101">
        <v>65.14540766884245</v>
      </c>
      <c r="J207" s="101" t="s">
        <v>62</v>
      </c>
      <c r="K207" s="101">
        <v>0.6713628175170646</v>
      </c>
      <c r="L207" s="101">
        <v>0.367265270872201</v>
      </c>
      <c r="M207" s="101">
        <v>0.1589362647567949</v>
      </c>
      <c r="N207" s="101">
        <v>0.005430695519473485</v>
      </c>
      <c r="O207" s="101">
        <v>0.026963282981426733</v>
      </c>
      <c r="P207" s="101">
        <v>0.010535755799459165</v>
      </c>
      <c r="Q207" s="101">
        <v>0.003282062898821467</v>
      </c>
      <c r="R207" s="101">
        <v>8.363610140694234E-05</v>
      </c>
      <c r="S207" s="101">
        <v>0.00035378095327089586</v>
      </c>
      <c r="T207" s="101">
        <v>0.0001550417984064348</v>
      </c>
      <c r="U207" s="101">
        <v>7.178357176385339E-05</v>
      </c>
      <c r="V207" s="101">
        <v>3.1028462843358726E-06</v>
      </c>
      <c r="W207" s="101">
        <v>2.2063186599067888E-05</v>
      </c>
      <c r="X207" s="101">
        <v>67.5</v>
      </c>
    </row>
    <row r="208" spans="1:24" s="101" customFormat="1" ht="12.75" hidden="1">
      <c r="A208" s="101">
        <v>2883</v>
      </c>
      <c r="B208" s="101">
        <v>115.76000213623047</v>
      </c>
      <c r="C208" s="101">
        <v>121.16000366210938</v>
      </c>
      <c r="D208" s="101">
        <v>10.027118682861328</v>
      </c>
      <c r="E208" s="101">
        <v>10.314908027648926</v>
      </c>
      <c r="F208" s="101">
        <v>19.557677214538717</v>
      </c>
      <c r="G208" s="101" t="s">
        <v>57</v>
      </c>
      <c r="H208" s="101">
        <v>-1.8507900225477272</v>
      </c>
      <c r="I208" s="101">
        <v>46.40921211368274</v>
      </c>
      <c r="J208" s="101" t="s">
        <v>60</v>
      </c>
      <c r="K208" s="101">
        <v>-0.1945854876191698</v>
      </c>
      <c r="L208" s="101">
        <v>-0.0019980287147437965</v>
      </c>
      <c r="M208" s="101">
        <v>0.04433357297820694</v>
      </c>
      <c r="N208" s="101">
        <v>-5.600030096208264E-05</v>
      </c>
      <c r="O208" s="101">
        <v>-0.008092672612356395</v>
      </c>
      <c r="P208" s="101">
        <v>-0.00022856453997541898</v>
      </c>
      <c r="Q208" s="101">
        <v>0.0008324551985626992</v>
      </c>
      <c r="R208" s="101">
        <v>-4.513797315650793E-06</v>
      </c>
      <c r="S208" s="101">
        <v>-0.00012872506137732342</v>
      </c>
      <c r="T208" s="101">
        <v>-1.6276913776694432E-05</v>
      </c>
      <c r="U208" s="101">
        <v>1.2650642886203919E-05</v>
      </c>
      <c r="V208" s="101">
        <v>-3.5929586255524324E-07</v>
      </c>
      <c r="W208" s="101">
        <v>-8.707783020623143E-06</v>
      </c>
      <c r="X208" s="101">
        <v>67.5</v>
      </c>
    </row>
    <row r="209" spans="1:24" s="101" customFormat="1" ht="12.75" hidden="1">
      <c r="A209" s="101">
        <v>2882</v>
      </c>
      <c r="B209" s="101">
        <v>134.25999450683594</v>
      </c>
      <c r="C209" s="101">
        <v>131.4600067138672</v>
      </c>
      <c r="D209" s="101">
        <v>9.269675254821777</v>
      </c>
      <c r="E209" s="101">
        <v>9.529420852661133</v>
      </c>
      <c r="F209" s="101">
        <v>24.696001609096378</v>
      </c>
      <c r="G209" s="101" t="s">
        <v>58</v>
      </c>
      <c r="H209" s="101">
        <v>-3.3200578343328857</v>
      </c>
      <c r="I209" s="101">
        <v>63.43993667250305</v>
      </c>
      <c r="J209" s="101" t="s">
        <v>61</v>
      </c>
      <c r="K209" s="101">
        <v>-0.642545345288923</v>
      </c>
      <c r="L209" s="101">
        <v>-0.36725983590652306</v>
      </c>
      <c r="M209" s="101">
        <v>-0.15262788264870875</v>
      </c>
      <c r="N209" s="101">
        <v>-0.005430406779562793</v>
      </c>
      <c r="O209" s="101">
        <v>-0.02572017261072937</v>
      </c>
      <c r="P209" s="101">
        <v>-0.01053327624801055</v>
      </c>
      <c r="Q209" s="101">
        <v>-0.003174737030717081</v>
      </c>
      <c r="R209" s="101">
        <v>-8.35142089248624E-05</v>
      </c>
      <c r="S209" s="101">
        <v>-0.00032953121471367185</v>
      </c>
      <c r="T209" s="101">
        <v>-0.00015418502304376914</v>
      </c>
      <c r="U209" s="101">
        <v>-7.066004818666647E-05</v>
      </c>
      <c r="V209" s="101">
        <v>-3.081973644820412E-06</v>
      </c>
      <c r="W209" s="101">
        <v>-2.0272116756052785E-05</v>
      </c>
      <c r="X209" s="101">
        <v>67.5</v>
      </c>
    </row>
    <row r="210" s="101" customFormat="1" ht="12.75" hidden="1">
      <c r="A210" s="101" t="s">
        <v>138</v>
      </c>
    </row>
    <row r="211" spans="1:24" s="101" customFormat="1" ht="12.75" hidden="1">
      <c r="A211" s="101">
        <v>2881</v>
      </c>
      <c r="B211" s="101">
        <v>133.86</v>
      </c>
      <c r="C211" s="101">
        <v>141.56</v>
      </c>
      <c r="D211" s="101">
        <v>10.2504162888707</v>
      </c>
      <c r="E211" s="101">
        <v>10.540293805092412</v>
      </c>
      <c r="F211" s="101">
        <v>24.485577796828366</v>
      </c>
      <c r="G211" s="101" t="s">
        <v>59</v>
      </c>
      <c r="H211" s="101">
        <v>-9.479661281442418</v>
      </c>
      <c r="I211" s="101">
        <v>56.880338718557596</v>
      </c>
      <c r="J211" s="101" t="s">
        <v>73</v>
      </c>
      <c r="K211" s="101">
        <v>0.6836653589090578</v>
      </c>
      <c r="M211" s="101" t="s">
        <v>68</v>
      </c>
      <c r="N211" s="101">
        <v>0.40963612391032983</v>
      </c>
      <c r="X211" s="101">
        <v>67.5</v>
      </c>
    </row>
    <row r="212" spans="1:24" s="101" customFormat="1" ht="12.75" hidden="1">
      <c r="A212" s="101">
        <v>2884</v>
      </c>
      <c r="B212" s="101">
        <v>121.13999938964844</v>
      </c>
      <c r="C212" s="101">
        <v>111.54000091552734</v>
      </c>
      <c r="D212" s="101">
        <v>9.669351577758789</v>
      </c>
      <c r="E212" s="101">
        <v>10.2040376663208</v>
      </c>
      <c r="F212" s="101">
        <v>27.048473294427858</v>
      </c>
      <c r="G212" s="101" t="s">
        <v>56</v>
      </c>
      <c r="H212" s="101">
        <v>12.93430991404199</v>
      </c>
      <c r="I212" s="101">
        <v>66.57430930369043</v>
      </c>
      <c r="J212" s="101" t="s">
        <v>62</v>
      </c>
      <c r="K212" s="101">
        <v>0.7222659222443831</v>
      </c>
      <c r="L212" s="101">
        <v>0.3628465759689006</v>
      </c>
      <c r="M212" s="101">
        <v>0.1709870172398011</v>
      </c>
      <c r="N212" s="101">
        <v>0.011859161828225148</v>
      </c>
      <c r="O212" s="101">
        <v>0.029007524250181986</v>
      </c>
      <c r="P212" s="101">
        <v>0.010408986474568368</v>
      </c>
      <c r="Q212" s="101">
        <v>0.003530907464196958</v>
      </c>
      <c r="R212" s="101">
        <v>0.0001825787866550242</v>
      </c>
      <c r="S212" s="101">
        <v>0.00038059685041707235</v>
      </c>
      <c r="T212" s="101">
        <v>0.00015318328608249977</v>
      </c>
      <c r="U212" s="101">
        <v>7.722676033667481E-05</v>
      </c>
      <c r="V212" s="101">
        <v>6.772224590861562E-06</v>
      </c>
      <c r="W212" s="101">
        <v>2.373472996343737E-05</v>
      </c>
      <c r="X212" s="101">
        <v>67.5</v>
      </c>
    </row>
    <row r="213" spans="1:24" s="101" customFormat="1" ht="12.75" hidden="1">
      <c r="A213" s="101">
        <v>2883</v>
      </c>
      <c r="B213" s="101">
        <v>108.76000213623047</v>
      </c>
      <c r="C213" s="101">
        <v>111.66000366210938</v>
      </c>
      <c r="D213" s="101">
        <v>10.046427726745605</v>
      </c>
      <c r="E213" s="101">
        <v>10.454365730285645</v>
      </c>
      <c r="F213" s="101">
        <v>18.1525350775035</v>
      </c>
      <c r="G213" s="101" t="s">
        <v>57</v>
      </c>
      <c r="H213" s="101">
        <v>1.7194535532205748</v>
      </c>
      <c r="I213" s="101">
        <v>42.979455689451044</v>
      </c>
      <c r="J213" s="101" t="s">
        <v>60</v>
      </c>
      <c r="K213" s="101">
        <v>-0.4329935208387611</v>
      </c>
      <c r="L213" s="101">
        <v>-0.001973983332572656</v>
      </c>
      <c r="M213" s="101">
        <v>0.10094324106080219</v>
      </c>
      <c r="N213" s="101">
        <v>-0.00012258976471966039</v>
      </c>
      <c r="O213" s="101">
        <v>-0.017639071712728906</v>
      </c>
      <c r="P213" s="101">
        <v>-0.00022577904876245009</v>
      </c>
      <c r="Q213" s="101">
        <v>0.0020089598699240367</v>
      </c>
      <c r="R213" s="101">
        <v>-9.870313854312104E-06</v>
      </c>
      <c r="S213" s="101">
        <v>-0.00025129866576860865</v>
      </c>
      <c r="T213" s="101">
        <v>-1.607623859957948E-05</v>
      </c>
      <c r="U213" s="101">
        <v>3.87693942483695E-05</v>
      </c>
      <c r="V213" s="101">
        <v>-7.839871255965758E-07</v>
      </c>
      <c r="W213" s="101">
        <v>-1.6255208545676658E-05</v>
      </c>
      <c r="X213" s="101">
        <v>67.5</v>
      </c>
    </row>
    <row r="214" spans="1:24" s="101" customFormat="1" ht="12.75" hidden="1">
      <c r="A214" s="101">
        <v>2882</v>
      </c>
      <c r="B214" s="101">
        <v>121.22000122070312</v>
      </c>
      <c r="C214" s="101">
        <v>119.5199966430664</v>
      </c>
      <c r="D214" s="101">
        <v>9.38774585723877</v>
      </c>
      <c r="E214" s="101">
        <v>9.474784851074219</v>
      </c>
      <c r="F214" s="101">
        <v>20.346275920564803</v>
      </c>
      <c r="G214" s="101" t="s">
        <v>58</v>
      </c>
      <c r="H214" s="101">
        <v>-2.1394083709637073</v>
      </c>
      <c r="I214" s="101">
        <v>51.580592849739425</v>
      </c>
      <c r="J214" s="101" t="s">
        <v>61</v>
      </c>
      <c r="K214" s="101">
        <v>-0.578087081110781</v>
      </c>
      <c r="L214" s="101">
        <v>-0.3628412064280432</v>
      </c>
      <c r="M214" s="101">
        <v>-0.13801094937976774</v>
      </c>
      <c r="N214" s="101">
        <v>-0.011858528197783165</v>
      </c>
      <c r="O214" s="101">
        <v>-0.023028235109059114</v>
      </c>
      <c r="P214" s="101">
        <v>-0.010406537524502909</v>
      </c>
      <c r="Q214" s="101">
        <v>-0.002903685203626004</v>
      </c>
      <c r="R214" s="101">
        <v>-0.00018231179402561487</v>
      </c>
      <c r="S214" s="101">
        <v>-0.0002858372668675526</v>
      </c>
      <c r="T214" s="101">
        <v>-0.0001523373679946006</v>
      </c>
      <c r="U214" s="101">
        <v>-6.679001857847252E-05</v>
      </c>
      <c r="V214" s="101">
        <v>-6.7266923592482554E-06</v>
      </c>
      <c r="W214" s="101">
        <v>-1.7294669744573102E-05</v>
      </c>
      <c r="X214" s="101">
        <v>67.5</v>
      </c>
    </row>
    <row r="215" s="101" customFormat="1" ht="12.75" hidden="1">
      <c r="A215" s="101" t="s">
        <v>144</v>
      </c>
    </row>
    <row r="216" spans="1:24" s="101" customFormat="1" ht="12.75" hidden="1">
      <c r="A216" s="101">
        <v>2881</v>
      </c>
      <c r="B216" s="101">
        <v>131.64</v>
      </c>
      <c r="C216" s="101">
        <v>140.04</v>
      </c>
      <c r="D216" s="101">
        <v>10.236511500379498</v>
      </c>
      <c r="E216" s="101">
        <v>10.417235338456905</v>
      </c>
      <c r="F216" s="101">
        <v>28.222500570057004</v>
      </c>
      <c r="G216" s="101" t="s">
        <v>59</v>
      </c>
      <c r="H216" s="101">
        <v>1.5041970927244535</v>
      </c>
      <c r="I216" s="101">
        <v>65.64419709272444</v>
      </c>
      <c r="J216" s="101" t="s">
        <v>73</v>
      </c>
      <c r="K216" s="101">
        <v>0.5862824863155396</v>
      </c>
      <c r="M216" s="101" t="s">
        <v>68</v>
      </c>
      <c r="N216" s="101">
        <v>0.3245421580380804</v>
      </c>
      <c r="X216" s="101">
        <v>67.5</v>
      </c>
    </row>
    <row r="217" spans="1:24" s="101" customFormat="1" ht="12.75" hidden="1">
      <c r="A217" s="101">
        <v>2884</v>
      </c>
      <c r="B217" s="101">
        <v>111.08000183105469</v>
      </c>
      <c r="C217" s="101">
        <v>114.58000183105469</v>
      </c>
      <c r="D217" s="101">
        <v>9.483551025390625</v>
      </c>
      <c r="E217" s="101">
        <v>9.700918197631836</v>
      </c>
      <c r="F217" s="101">
        <v>24.217579735678314</v>
      </c>
      <c r="G217" s="101" t="s">
        <v>56</v>
      </c>
      <c r="H217" s="101">
        <v>17.168755700836584</v>
      </c>
      <c r="I217" s="101">
        <v>60.74875753189127</v>
      </c>
      <c r="J217" s="101" t="s">
        <v>62</v>
      </c>
      <c r="K217" s="101">
        <v>0.7247651965118432</v>
      </c>
      <c r="L217" s="101">
        <v>0.14333437065200302</v>
      </c>
      <c r="M217" s="101">
        <v>0.17157865356887098</v>
      </c>
      <c r="N217" s="101">
        <v>0.10067089258903154</v>
      </c>
      <c r="O217" s="101">
        <v>0.02910787226937343</v>
      </c>
      <c r="P217" s="101">
        <v>0.0041119530762738134</v>
      </c>
      <c r="Q217" s="101">
        <v>0.0035432111018626126</v>
      </c>
      <c r="R217" s="101">
        <v>0.0015496221969173198</v>
      </c>
      <c r="S217" s="101">
        <v>0.0003819046066689685</v>
      </c>
      <c r="T217" s="101">
        <v>6.052911464506932E-05</v>
      </c>
      <c r="U217" s="101">
        <v>7.750292582760096E-05</v>
      </c>
      <c r="V217" s="101">
        <v>5.750432085371671E-05</v>
      </c>
      <c r="W217" s="101">
        <v>2.3810380964556865E-05</v>
      </c>
      <c r="X217" s="101">
        <v>67.5</v>
      </c>
    </row>
    <row r="218" spans="1:24" s="101" customFormat="1" ht="12.75" hidden="1">
      <c r="A218" s="101">
        <v>2883</v>
      </c>
      <c r="B218" s="101">
        <v>97.26000213623047</v>
      </c>
      <c r="C218" s="101">
        <v>121.45999908447266</v>
      </c>
      <c r="D218" s="101">
        <v>10.184442520141602</v>
      </c>
      <c r="E218" s="101">
        <v>10.410175323486328</v>
      </c>
      <c r="F218" s="101">
        <v>16.0515408567375</v>
      </c>
      <c r="G218" s="101" t="s">
        <v>57</v>
      </c>
      <c r="H218" s="101">
        <v>7.711813974381791</v>
      </c>
      <c r="I218" s="101">
        <v>37.47181611061226</v>
      </c>
      <c r="J218" s="101" t="s">
        <v>60</v>
      </c>
      <c r="K218" s="101">
        <v>-0.24141806968157437</v>
      </c>
      <c r="L218" s="101">
        <v>-0.0007786163136022746</v>
      </c>
      <c r="M218" s="101">
        <v>0.05531029581731992</v>
      </c>
      <c r="N218" s="101">
        <v>-0.0010410239433929357</v>
      </c>
      <c r="O218" s="101">
        <v>-0.00999119759874686</v>
      </c>
      <c r="P218" s="101">
        <v>-8.911265129736044E-05</v>
      </c>
      <c r="Q218" s="101">
        <v>0.0010537570185098805</v>
      </c>
      <c r="R218" s="101">
        <v>-8.369314763052215E-05</v>
      </c>
      <c r="S218" s="101">
        <v>-0.00015498778258347327</v>
      </c>
      <c r="T218" s="101">
        <v>-6.351356939851636E-06</v>
      </c>
      <c r="U218" s="101">
        <v>1.7099854996162167E-05</v>
      </c>
      <c r="V218" s="101">
        <v>-6.6068836166665735E-06</v>
      </c>
      <c r="W218" s="101">
        <v>-1.0380396602502135E-05</v>
      </c>
      <c r="X218" s="101">
        <v>67.5</v>
      </c>
    </row>
    <row r="219" spans="1:24" s="101" customFormat="1" ht="12.75" hidden="1">
      <c r="A219" s="101">
        <v>2882</v>
      </c>
      <c r="B219" s="101">
        <v>129.24000549316406</v>
      </c>
      <c r="C219" s="101">
        <v>140.0399932861328</v>
      </c>
      <c r="D219" s="101">
        <v>9.300261497497559</v>
      </c>
      <c r="E219" s="101">
        <v>9.462900161743164</v>
      </c>
      <c r="F219" s="101">
        <v>23.87526779684075</v>
      </c>
      <c r="G219" s="101" t="s">
        <v>58</v>
      </c>
      <c r="H219" s="101">
        <v>-0.6229895051994845</v>
      </c>
      <c r="I219" s="101">
        <v>61.11701598796457</v>
      </c>
      <c r="J219" s="101" t="s">
        <v>61</v>
      </c>
      <c r="K219" s="101">
        <v>-0.6833753768655066</v>
      </c>
      <c r="L219" s="101">
        <v>-0.14333225584927484</v>
      </c>
      <c r="M219" s="101">
        <v>-0.16241922773214754</v>
      </c>
      <c r="N219" s="101">
        <v>-0.10066550990196</v>
      </c>
      <c r="O219" s="101">
        <v>-0.02733942571805329</v>
      </c>
      <c r="P219" s="101">
        <v>-0.004110987355472702</v>
      </c>
      <c r="Q219" s="101">
        <v>-0.0033828894540471814</v>
      </c>
      <c r="R219" s="101">
        <v>-0.0015473604655084595</v>
      </c>
      <c r="S219" s="101">
        <v>-0.00034904142425339367</v>
      </c>
      <c r="T219" s="101">
        <v>-6.019496644021445E-05</v>
      </c>
      <c r="U219" s="101">
        <v>-7.559297897919386E-05</v>
      </c>
      <c r="V219" s="101">
        <v>-5.712351534808604E-05</v>
      </c>
      <c r="W219" s="101">
        <v>-2.1428523235447047E-05</v>
      </c>
      <c r="X219" s="101">
        <v>67.5</v>
      </c>
    </row>
    <row r="220" s="101" customFormat="1" ht="12.75" hidden="1">
      <c r="A220" s="101" t="s">
        <v>150</v>
      </c>
    </row>
    <row r="221" spans="1:24" s="101" customFormat="1" ht="12.75" hidden="1">
      <c r="A221" s="101">
        <v>2881</v>
      </c>
      <c r="B221" s="101">
        <v>137.18</v>
      </c>
      <c r="C221" s="101">
        <v>141.38</v>
      </c>
      <c r="D221" s="101">
        <v>9.942730443788633</v>
      </c>
      <c r="E221" s="101">
        <v>10.202774268244521</v>
      </c>
      <c r="F221" s="101">
        <v>27.729582408377638</v>
      </c>
      <c r="G221" s="101" t="s">
        <v>59</v>
      </c>
      <c r="H221" s="101">
        <v>-3.261122397530258</v>
      </c>
      <c r="I221" s="101">
        <v>66.41887760246975</v>
      </c>
      <c r="J221" s="101" t="s">
        <v>73</v>
      </c>
      <c r="K221" s="101">
        <v>0.6495438872678516</v>
      </c>
      <c r="M221" s="101" t="s">
        <v>68</v>
      </c>
      <c r="N221" s="101">
        <v>0.3432013347137415</v>
      </c>
      <c r="X221" s="101">
        <v>67.5</v>
      </c>
    </row>
    <row r="222" spans="1:24" s="101" customFormat="1" ht="12.75" hidden="1">
      <c r="A222" s="101">
        <v>2884</v>
      </c>
      <c r="B222" s="101">
        <v>121.33999633789062</v>
      </c>
      <c r="C222" s="101">
        <v>125.54000091552734</v>
      </c>
      <c r="D222" s="101">
        <v>9.276693344116211</v>
      </c>
      <c r="E222" s="101">
        <v>9.525078773498535</v>
      </c>
      <c r="F222" s="101">
        <v>26.064791823570992</v>
      </c>
      <c r="G222" s="101" t="s">
        <v>56</v>
      </c>
      <c r="H222" s="101">
        <v>13.029179944235608</v>
      </c>
      <c r="I222" s="101">
        <v>66.86917628212623</v>
      </c>
      <c r="J222" s="101" t="s">
        <v>62</v>
      </c>
      <c r="K222" s="101">
        <v>0.7771619124142322</v>
      </c>
      <c r="L222" s="101">
        <v>0.08480430468140022</v>
      </c>
      <c r="M222" s="101">
        <v>0.18398300941236073</v>
      </c>
      <c r="N222" s="101">
        <v>0.05938150630018522</v>
      </c>
      <c r="O222" s="101">
        <v>0.031212196129338513</v>
      </c>
      <c r="P222" s="101">
        <v>0.002432865552873642</v>
      </c>
      <c r="Q222" s="101">
        <v>0.0037993173950344405</v>
      </c>
      <c r="R222" s="101">
        <v>0.0009140595146439199</v>
      </c>
      <c r="S222" s="101">
        <v>0.0004095055334363567</v>
      </c>
      <c r="T222" s="101">
        <v>3.5824084668454906E-05</v>
      </c>
      <c r="U222" s="101">
        <v>8.309826513716755E-05</v>
      </c>
      <c r="V222" s="101">
        <v>3.391516938711519E-05</v>
      </c>
      <c r="W222" s="101">
        <v>2.5532625710810973E-05</v>
      </c>
      <c r="X222" s="101">
        <v>67.5</v>
      </c>
    </row>
    <row r="223" spans="1:24" s="101" customFormat="1" ht="12.75" hidden="1">
      <c r="A223" s="101">
        <v>2883</v>
      </c>
      <c r="B223" s="101">
        <v>106.9800033569336</v>
      </c>
      <c r="C223" s="101">
        <v>115.37999725341797</v>
      </c>
      <c r="D223" s="101">
        <v>9.750539779663086</v>
      </c>
      <c r="E223" s="101">
        <v>10.082419395446777</v>
      </c>
      <c r="F223" s="101">
        <v>19.747332495868765</v>
      </c>
      <c r="G223" s="101" t="s">
        <v>57</v>
      </c>
      <c r="H223" s="101">
        <v>8.690653770533508</v>
      </c>
      <c r="I223" s="101">
        <v>48.1706571274671</v>
      </c>
      <c r="J223" s="101" t="s">
        <v>60</v>
      </c>
      <c r="K223" s="101">
        <v>-0.462124568475426</v>
      </c>
      <c r="L223" s="101">
        <v>-0.000460653989229967</v>
      </c>
      <c r="M223" s="101">
        <v>0.1077135773676485</v>
      </c>
      <c r="N223" s="101">
        <v>-0.000614145918891117</v>
      </c>
      <c r="O223" s="101">
        <v>-0.018829283733428112</v>
      </c>
      <c r="P223" s="101">
        <v>-5.266316212521251E-05</v>
      </c>
      <c r="Q223" s="101">
        <v>0.002142689425566223</v>
      </c>
      <c r="R223" s="101">
        <v>-4.937832762931296E-05</v>
      </c>
      <c r="S223" s="101">
        <v>-0.00026851457673194245</v>
      </c>
      <c r="T223" s="101">
        <v>-3.7507056198401107E-06</v>
      </c>
      <c r="U223" s="101">
        <v>4.1268465872430936E-05</v>
      </c>
      <c r="V223" s="101">
        <v>-3.901150009338116E-06</v>
      </c>
      <c r="W223" s="101">
        <v>-1.7372942764602885E-05</v>
      </c>
      <c r="X223" s="101">
        <v>67.5</v>
      </c>
    </row>
    <row r="224" spans="1:24" s="101" customFormat="1" ht="12.75" hidden="1">
      <c r="A224" s="101">
        <v>2882</v>
      </c>
      <c r="B224" s="101">
        <v>127.0999984741211</v>
      </c>
      <c r="C224" s="101">
        <v>135.8000030517578</v>
      </c>
      <c r="D224" s="101">
        <v>9.15735912322998</v>
      </c>
      <c r="E224" s="101">
        <v>9.227729797363281</v>
      </c>
      <c r="F224" s="101">
        <v>21.671768211030535</v>
      </c>
      <c r="G224" s="101" t="s">
        <v>58</v>
      </c>
      <c r="H224" s="101">
        <v>-3.2629473150564934</v>
      </c>
      <c r="I224" s="101">
        <v>56.33705115906461</v>
      </c>
      <c r="J224" s="101" t="s">
        <v>61</v>
      </c>
      <c r="K224" s="101">
        <v>-0.6248371958508456</v>
      </c>
      <c r="L224" s="101">
        <v>-0.08480305354406742</v>
      </c>
      <c r="M224" s="101">
        <v>-0.14915606928010813</v>
      </c>
      <c r="N224" s="101">
        <v>-0.0593783303509727</v>
      </c>
      <c r="O224" s="101">
        <v>-0.02489295605793642</v>
      </c>
      <c r="P224" s="101">
        <v>-0.002432295498025301</v>
      </c>
      <c r="Q224" s="101">
        <v>-0.003137466285679892</v>
      </c>
      <c r="R224" s="101">
        <v>-0.0009127248090589028</v>
      </c>
      <c r="S224" s="101">
        <v>-0.00030918393230803707</v>
      </c>
      <c r="T224" s="101">
        <v>-3.56271981733889E-05</v>
      </c>
      <c r="U224" s="101">
        <v>-7.212652350795093E-05</v>
      </c>
      <c r="V224" s="101">
        <v>-3.369005406883991E-05</v>
      </c>
      <c r="W224" s="101">
        <v>-1.8710848066995727E-05</v>
      </c>
      <c r="X224" s="101">
        <v>67.5</v>
      </c>
    </row>
    <row r="225" spans="1:14" s="101" customFormat="1" ht="12.75">
      <c r="A225" s="101" t="s">
        <v>156</v>
      </c>
      <c r="E225" s="99" t="s">
        <v>106</v>
      </c>
      <c r="F225" s="102">
        <f>MIN(F196:F224)</f>
        <v>16.0515408567375</v>
      </c>
      <c r="G225" s="102"/>
      <c r="H225" s="102"/>
      <c r="I225" s="115"/>
      <c r="J225" s="115" t="s">
        <v>158</v>
      </c>
      <c r="K225" s="102">
        <f>AVERAGE(K223,K218,K213,K208,K203,K198)</f>
        <v>-0.19272739319991813</v>
      </c>
      <c r="L225" s="102">
        <f>AVERAGE(L223,L218,L213,L208,L203,L198)</f>
        <v>-0.0005325957337481898</v>
      </c>
      <c r="M225" s="115" t="s">
        <v>108</v>
      </c>
      <c r="N225" s="102" t="e">
        <f>Mittelwert(K221,K216,K211,K206,K201,K196)</f>
        <v>#NAME?</v>
      </c>
    </row>
    <row r="226" spans="5:14" s="101" customFormat="1" ht="12.75">
      <c r="E226" s="99" t="s">
        <v>107</v>
      </c>
      <c r="F226" s="102">
        <f>MAX(F196:F224)</f>
        <v>30.434172847686163</v>
      </c>
      <c r="G226" s="102"/>
      <c r="H226" s="102"/>
      <c r="I226" s="115"/>
      <c r="J226" s="115" t="s">
        <v>159</v>
      </c>
      <c r="K226" s="102">
        <f>AVERAGE(K224,K219,K214,K209,K204,K199)</f>
        <v>-0.6181104419188104</v>
      </c>
      <c r="L226" s="102">
        <f>AVERAGE(L224,L219,L214,L209,L204,L199)</f>
        <v>-0.0980174705437139</v>
      </c>
      <c r="M226" s="102"/>
      <c r="N226" s="102"/>
    </row>
    <row r="227" spans="5:14" s="101" customFormat="1" ht="12.75">
      <c r="E227" s="99"/>
      <c r="F227" s="102"/>
      <c r="G227" s="102"/>
      <c r="H227" s="102"/>
      <c r="I227" s="102"/>
      <c r="J227" s="115" t="s">
        <v>112</v>
      </c>
      <c r="K227" s="102">
        <f>ABS(K225/$G$33)</f>
        <v>0.12045462074994882</v>
      </c>
      <c r="L227" s="102">
        <f>ABS(L225/$H$33)</f>
        <v>0.0014794325937449717</v>
      </c>
      <c r="M227" s="115" t="s">
        <v>111</v>
      </c>
      <c r="N227" s="102">
        <f>K227+L227+L228+K228</f>
        <v>0.5343940871601118</v>
      </c>
    </row>
    <row r="228" spans="5:14" s="101" customFormat="1" ht="12.75">
      <c r="E228" s="99"/>
      <c r="F228" s="102"/>
      <c r="G228" s="102"/>
      <c r="H228" s="102"/>
      <c r="I228" s="102"/>
      <c r="J228" s="102"/>
      <c r="K228" s="102">
        <f>ABS(K226/$G$34)</f>
        <v>0.3511991147265968</v>
      </c>
      <c r="L228" s="102">
        <f>ABS(L226/$H$34)</f>
        <v>0.06126091908982119</v>
      </c>
      <c r="M228" s="102"/>
      <c r="N228" s="102"/>
    </row>
    <row r="229" s="101" customFormat="1" ht="12.75"/>
    <row r="230" s="116" customFormat="1" ht="12.75">
      <c r="A230" s="116" t="s">
        <v>121</v>
      </c>
    </row>
    <row r="231" spans="1:24" s="116" customFormat="1" ht="12.75">
      <c r="A231" s="116">
        <v>2881</v>
      </c>
      <c r="B231" s="116">
        <v>131.12</v>
      </c>
      <c r="C231" s="116">
        <v>134.82</v>
      </c>
      <c r="D231" s="116">
        <v>10.210069562742323</v>
      </c>
      <c r="E231" s="116">
        <v>10.440650488789245</v>
      </c>
      <c r="F231" s="116">
        <v>24.951345537413054</v>
      </c>
      <c r="G231" s="116" t="s">
        <v>59</v>
      </c>
      <c r="H231" s="116">
        <v>-5.435324919082063</v>
      </c>
      <c r="I231" s="116">
        <v>58.184675080917934</v>
      </c>
      <c r="J231" s="116" t="s">
        <v>73</v>
      </c>
      <c r="K231" s="116">
        <v>0.5361095991025776</v>
      </c>
      <c r="M231" s="116" t="s">
        <v>68</v>
      </c>
      <c r="N231" s="116">
        <v>0.4390717502108982</v>
      </c>
      <c r="X231" s="116">
        <v>67.5</v>
      </c>
    </row>
    <row r="232" spans="1:24" s="116" customFormat="1" ht="12.75">
      <c r="A232" s="116">
        <v>2884</v>
      </c>
      <c r="B232" s="116">
        <v>123.9800033569336</v>
      </c>
      <c r="C232" s="116">
        <v>127.77999877929688</v>
      </c>
      <c r="D232" s="116">
        <v>10.599817276000977</v>
      </c>
      <c r="E232" s="116">
        <v>9.904260635375977</v>
      </c>
      <c r="F232" s="116">
        <v>27.3513322630448</v>
      </c>
      <c r="G232" s="116" t="s">
        <v>56</v>
      </c>
      <c r="H232" s="116">
        <v>4.93764627219042</v>
      </c>
      <c r="I232" s="116">
        <v>61.417649629124014</v>
      </c>
      <c r="J232" s="116" t="s">
        <v>62</v>
      </c>
      <c r="K232" s="116">
        <v>0.3864800383032786</v>
      </c>
      <c r="L232" s="116">
        <v>0.6137861942729826</v>
      </c>
      <c r="M232" s="116">
        <v>0.09149392433913928</v>
      </c>
      <c r="N232" s="116">
        <v>0.0329129274595073</v>
      </c>
      <c r="O232" s="116">
        <v>0.015521722395001658</v>
      </c>
      <c r="P232" s="116">
        <v>0.01760757895111917</v>
      </c>
      <c r="Q232" s="116">
        <v>0.001889349500341691</v>
      </c>
      <c r="R232" s="116">
        <v>0.0005066319587963527</v>
      </c>
      <c r="S232" s="116">
        <v>0.00020362228035343798</v>
      </c>
      <c r="T232" s="116">
        <v>0.0002590856359252322</v>
      </c>
      <c r="U232" s="116">
        <v>4.133000972522736E-05</v>
      </c>
      <c r="V232" s="116">
        <v>1.880877905892623E-05</v>
      </c>
      <c r="W232" s="116">
        <v>1.2695992082638223E-05</v>
      </c>
      <c r="X232" s="116">
        <v>67.5</v>
      </c>
    </row>
    <row r="233" spans="1:24" s="116" customFormat="1" ht="12.75">
      <c r="A233" s="116">
        <v>2882</v>
      </c>
      <c r="B233" s="116">
        <v>143.94000244140625</v>
      </c>
      <c r="C233" s="116">
        <v>149.44000244140625</v>
      </c>
      <c r="D233" s="116">
        <v>9.33857250213623</v>
      </c>
      <c r="E233" s="116">
        <v>9.722087860107422</v>
      </c>
      <c r="F233" s="116">
        <v>27.595067903544095</v>
      </c>
      <c r="G233" s="116" t="s">
        <v>57</v>
      </c>
      <c r="H233" s="116">
        <v>-6.047225407105898</v>
      </c>
      <c r="I233" s="116">
        <v>70.39277703430035</v>
      </c>
      <c r="J233" s="116" t="s">
        <v>60</v>
      </c>
      <c r="K233" s="116">
        <v>0.02503591143833546</v>
      </c>
      <c r="L233" s="116">
        <v>-0.0033393612571408753</v>
      </c>
      <c r="M233" s="116">
        <v>-0.00488884342859866</v>
      </c>
      <c r="N233" s="116">
        <v>-0.00034021651624108103</v>
      </c>
      <c r="O233" s="116">
        <v>0.0011726316049328655</v>
      </c>
      <c r="P233" s="116">
        <v>-0.00038211215256774906</v>
      </c>
      <c r="Q233" s="116">
        <v>-5.140973821562568E-05</v>
      </c>
      <c r="R233" s="116">
        <v>-2.736826539918208E-05</v>
      </c>
      <c r="S233" s="116">
        <v>2.905175469044324E-05</v>
      </c>
      <c r="T233" s="116">
        <v>-2.7212718550583505E-05</v>
      </c>
      <c r="U233" s="116">
        <v>2.1651839387840277E-06</v>
      </c>
      <c r="V233" s="116">
        <v>-2.159735632894991E-06</v>
      </c>
      <c r="W233" s="116">
        <v>2.2245218993911183E-06</v>
      </c>
      <c r="X233" s="116">
        <v>67.5</v>
      </c>
    </row>
    <row r="234" spans="1:24" s="116" customFormat="1" ht="12.75">
      <c r="A234" s="116">
        <v>2883</v>
      </c>
      <c r="B234" s="116">
        <v>118.5199966430664</v>
      </c>
      <c r="C234" s="116">
        <v>119.62000274658203</v>
      </c>
      <c r="D234" s="116">
        <v>9.854466438293457</v>
      </c>
      <c r="E234" s="116">
        <v>10.316727638244629</v>
      </c>
      <c r="F234" s="116">
        <v>27.32624706777698</v>
      </c>
      <c r="G234" s="116" t="s">
        <v>58</v>
      </c>
      <c r="H234" s="116">
        <v>14.967298443218752</v>
      </c>
      <c r="I234" s="116">
        <v>65.98729508628516</v>
      </c>
      <c r="J234" s="116" t="s">
        <v>61</v>
      </c>
      <c r="K234" s="116">
        <v>0.38566828122799457</v>
      </c>
      <c r="L234" s="116">
        <v>-0.6137771101519719</v>
      </c>
      <c r="M234" s="116">
        <v>0.09136321689228544</v>
      </c>
      <c r="N234" s="116">
        <v>-0.03291116902628751</v>
      </c>
      <c r="O234" s="116">
        <v>0.0154773641562964</v>
      </c>
      <c r="P234" s="116">
        <v>-0.017603432245524023</v>
      </c>
      <c r="Q234" s="116">
        <v>0.0018886499340158298</v>
      </c>
      <c r="R234" s="116">
        <v>-0.0005058922016822053</v>
      </c>
      <c r="S234" s="116">
        <v>0.00020153914906474228</v>
      </c>
      <c r="T234" s="116">
        <v>-0.00025765254644941646</v>
      </c>
      <c r="U234" s="116">
        <v>4.127325626115075E-05</v>
      </c>
      <c r="V234" s="116">
        <v>-1.868437078639539E-05</v>
      </c>
      <c r="W234" s="116">
        <v>1.2499588684494454E-05</v>
      </c>
      <c r="X234" s="116">
        <v>67.5</v>
      </c>
    </row>
    <row r="235" s="116" customFormat="1" ht="12.75">
      <c r="A235" s="116" t="s">
        <v>127</v>
      </c>
    </row>
    <row r="236" spans="1:24" s="116" customFormat="1" ht="12.75">
      <c r="A236" s="116">
        <v>2881</v>
      </c>
      <c r="B236" s="116">
        <v>119.42</v>
      </c>
      <c r="C236" s="116">
        <v>124.52</v>
      </c>
      <c r="D236" s="116">
        <v>10.274691842705083</v>
      </c>
      <c r="E236" s="116">
        <v>10.650442746239667</v>
      </c>
      <c r="F236" s="116">
        <v>22.625458465655523</v>
      </c>
      <c r="G236" s="116" t="s">
        <v>59</v>
      </c>
      <c r="H236" s="116">
        <v>0.48327846737686286</v>
      </c>
      <c r="I236" s="116">
        <v>52.403278467376865</v>
      </c>
      <c r="J236" s="116" t="s">
        <v>73</v>
      </c>
      <c r="K236" s="116">
        <v>0.43189606388732515</v>
      </c>
      <c r="M236" s="116" t="s">
        <v>68</v>
      </c>
      <c r="N236" s="116">
        <v>0.4031404504811422</v>
      </c>
      <c r="X236" s="116">
        <v>67.5</v>
      </c>
    </row>
    <row r="237" spans="1:24" s="116" customFormat="1" ht="12.75">
      <c r="A237" s="116">
        <v>2884</v>
      </c>
      <c r="B237" s="116">
        <v>99.41999816894531</v>
      </c>
      <c r="C237" s="116">
        <v>116.31999969482422</v>
      </c>
      <c r="D237" s="116">
        <v>9.992279052734375</v>
      </c>
      <c r="E237" s="116">
        <v>10.743391036987305</v>
      </c>
      <c r="F237" s="116">
        <v>19.27417434073463</v>
      </c>
      <c r="G237" s="116" t="s">
        <v>56</v>
      </c>
      <c r="H237" s="116">
        <v>13.944427353895527</v>
      </c>
      <c r="I237" s="116">
        <v>45.86442552284084</v>
      </c>
      <c r="J237" s="116" t="s">
        <v>62</v>
      </c>
      <c r="K237" s="116">
        <v>0.165880982885786</v>
      </c>
      <c r="L237" s="116">
        <v>0.6265066800936853</v>
      </c>
      <c r="M237" s="116">
        <v>0.03926992351353512</v>
      </c>
      <c r="N237" s="116">
        <v>0.09978136086019397</v>
      </c>
      <c r="O237" s="116">
        <v>0.0066621936417353604</v>
      </c>
      <c r="P237" s="116">
        <v>0.01797258180043169</v>
      </c>
      <c r="Q237" s="116">
        <v>0.0008108957734023612</v>
      </c>
      <c r="R237" s="116">
        <v>0.0015359322120096657</v>
      </c>
      <c r="S237" s="116">
        <v>8.74048293323496E-05</v>
      </c>
      <c r="T237" s="116">
        <v>0.00026446243064280893</v>
      </c>
      <c r="U237" s="116">
        <v>1.7730041547245453E-05</v>
      </c>
      <c r="V237" s="116">
        <v>5.70075871815496E-05</v>
      </c>
      <c r="W237" s="116">
        <v>5.4478579796225575E-06</v>
      </c>
      <c r="X237" s="116">
        <v>67.5</v>
      </c>
    </row>
    <row r="238" spans="1:24" s="116" customFormat="1" ht="12.75">
      <c r="A238" s="116">
        <v>2882</v>
      </c>
      <c r="B238" s="116">
        <v>132.05999755859375</v>
      </c>
      <c r="C238" s="116">
        <v>141.36000061035156</v>
      </c>
      <c r="D238" s="116">
        <v>9.288885116577148</v>
      </c>
      <c r="E238" s="116">
        <v>9.356289863586426</v>
      </c>
      <c r="F238" s="116">
        <v>23.729237057102235</v>
      </c>
      <c r="G238" s="116" t="s">
        <v>57</v>
      </c>
      <c r="H238" s="116">
        <v>-3.735199863809754</v>
      </c>
      <c r="I238" s="116">
        <v>60.82479769478399</v>
      </c>
      <c r="J238" s="116" t="s">
        <v>60</v>
      </c>
      <c r="K238" s="116">
        <v>0.16238508804367183</v>
      </c>
      <c r="L238" s="116">
        <v>-0.003407718590257191</v>
      </c>
      <c r="M238" s="116">
        <v>-0.03834864926249826</v>
      </c>
      <c r="N238" s="116">
        <v>-0.0010316203619377988</v>
      </c>
      <c r="O238" s="116">
        <v>0.0065360955931275085</v>
      </c>
      <c r="P238" s="116">
        <v>-0.00039000386996251683</v>
      </c>
      <c r="Q238" s="116">
        <v>-0.0007870320288129487</v>
      </c>
      <c r="R238" s="116">
        <v>-8.294726949479336E-05</v>
      </c>
      <c r="S238" s="116">
        <v>8.67010888363864E-05</v>
      </c>
      <c r="T238" s="116">
        <v>-2.778112105408253E-05</v>
      </c>
      <c r="U238" s="116">
        <v>-1.6815452835054035E-05</v>
      </c>
      <c r="V238" s="116">
        <v>-6.5443129658683E-06</v>
      </c>
      <c r="W238" s="116">
        <v>5.423720619681014E-06</v>
      </c>
      <c r="X238" s="116">
        <v>67.5</v>
      </c>
    </row>
    <row r="239" spans="1:24" s="116" customFormat="1" ht="12.75">
      <c r="A239" s="116">
        <v>2883</v>
      </c>
      <c r="B239" s="116">
        <v>106.81999969482422</v>
      </c>
      <c r="C239" s="116">
        <v>119.91999816894531</v>
      </c>
      <c r="D239" s="116">
        <v>10.180502891540527</v>
      </c>
      <c r="E239" s="116">
        <v>10.367209434509277</v>
      </c>
      <c r="F239" s="116">
        <v>23.18253554240784</v>
      </c>
      <c r="G239" s="116" t="s">
        <v>58</v>
      </c>
      <c r="H239" s="116">
        <v>14.841611071071917</v>
      </c>
      <c r="I239" s="116">
        <v>54.161610765896135</v>
      </c>
      <c r="J239" s="116" t="s">
        <v>61</v>
      </c>
      <c r="K239" s="116">
        <v>0.033876004253798594</v>
      </c>
      <c r="L239" s="116">
        <v>-0.6264974123298682</v>
      </c>
      <c r="M239" s="116">
        <v>0.008456239855916479</v>
      </c>
      <c r="N239" s="116">
        <v>-0.09977602785509697</v>
      </c>
      <c r="O239" s="116">
        <v>0.001290069190965442</v>
      </c>
      <c r="P239" s="116">
        <v>-0.017968349772714876</v>
      </c>
      <c r="Q239" s="116">
        <v>0.00019527555132270794</v>
      </c>
      <c r="R239" s="116">
        <v>-0.001533690813160287</v>
      </c>
      <c r="S239" s="116">
        <v>1.1069118537724485E-05</v>
      </c>
      <c r="T239" s="116">
        <v>-0.00026299921394270544</v>
      </c>
      <c r="U239" s="116">
        <v>5.620935795677012E-06</v>
      </c>
      <c r="V239" s="116">
        <v>-5.6630706900644864E-05</v>
      </c>
      <c r="W239" s="116">
        <v>5.122608766870417E-07</v>
      </c>
      <c r="X239" s="116">
        <v>67.5</v>
      </c>
    </row>
    <row r="240" s="116" customFormat="1" ht="12.75">
      <c r="A240" s="116" t="s">
        <v>133</v>
      </c>
    </row>
    <row r="241" spans="1:24" s="116" customFormat="1" ht="12.75">
      <c r="A241" s="116">
        <v>2881</v>
      </c>
      <c r="B241" s="116">
        <v>140.38</v>
      </c>
      <c r="C241" s="116">
        <v>141.48</v>
      </c>
      <c r="D241" s="116">
        <v>10.2215761364169</v>
      </c>
      <c r="E241" s="116">
        <v>10.560475789843991</v>
      </c>
      <c r="F241" s="116">
        <v>27.28646146464273</v>
      </c>
      <c r="G241" s="116" t="s">
        <v>59</v>
      </c>
      <c r="H241" s="116">
        <v>-9.296918550876072</v>
      </c>
      <c r="I241" s="116">
        <v>63.583081449123924</v>
      </c>
      <c r="J241" s="116" t="s">
        <v>73</v>
      </c>
      <c r="K241" s="116">
        <v>0.6258585789025701</v>
      </c>
      <c r="M241" s="116" t="s">
        <v>68</v>
      </c>
      <c r="N241" s="116">
        <v>0.5572590859584367</v>
      </c>
      <c r="X241" s="116">
        <v>67.5</v>
      </c>
    </row>
    <row r="242" spans="1:24" s="116" customFormat="1" ht="12.75">
      <c r="A242" s="116">
        <v>2884</v>
      </c>
      <c r="B242" s="116">
        <v>119.23999786376953</v>
      </c>
      <c r="C242" s="116">
        <v>110.33999633789062</v>
      </c>
      <c r="D242" s="116">
        <v>9.810349464416504</v>
      </c>
      <c r="E242" s="116">
        <v>10.410304069519043</v>
      </c>
      <c r="F242" s="116">
        <v>26.856022601385455</v>
      </c>
      <c r="G242" s="116" t="s">
        <v>56</v>
      </c>
      <c r="H242" s="116">
        <v>13.405409805072921</v>
      </c>
      <c r="I242" s="116">
        <v>65.14540766884245</v>
      </c>
      <c r="J242" s="116" t="s">
        <v>62</v>
      </c>
      <c r="K242" s="116">
        <v>0.2701071776222109</v>
      </c>
      <c r="L242" s="116">
        <v>0.7404012827016003</v>
      </c>
      <c r="M242" s="116">
        <v>0.06394428625972924</v>
      </c>
      <c r="N242" s="116">
        <v>0.006861012759823516</v>
      </c>
      <c r="O242" s="116">
        <v>0.010848188386442303</v>
      </c>
      <c r="P242" s="116">
        <v>0.021239820967460306</v>
      </c>
      <c r="Q242" s="116">
        <v>0.001320457076223711</v>
      </c>
      <c r="R242" s="116">
        <v>0.00010565914500362734</v>
      </c>
      <c r="S242" s="116">
        <v>0.00014236262707256528</v>
      </c>
      <c r="T242" s="116">
        <v>0.0003125383274639513</v>
      </c>
      <c r="U242" s="116">
        <v>2.8872867519524266E-05</v>
      </c>
      <c r="V242" s="116">
        <v>3.926723461308538E-06</v>
      </c>
      <c r="W242" s="116">
        <v>8.88109762774489E-06</v>
      </c>
      <c r="X242" s="116">
        <v>67.5</v>
      </c>
    </row>
    <row r="243" spans="1:24" s="116" customFormat="1" ht="12.75">
      <c r="A243" s="116">
        <v>2882</v>
      </c>
      <c r="B243" s="116">
        <v>134.25999450683594</v>
      </c>
      <c r="C243" s="116">
        <v>131.4600067138672</v>
      </c>
      <c r="D243" s="116">
        <v>9.269675254821777</v>
      </c>
      <c r="E243" s="116">
        <v>9.529420852661133</v>
      </c>
      <c r="F243" s="116">
        <v>22.57972948707232</v>
      </c>
      <c r="G243" s="116" t="s">
        <v>57</v>
      </c>
      <c r="H243" s="116">
        <v>-8.756410306610775</v>
      </c>
      <c r="I243" s="116">
        <v>58.00358420022516</v>
      </c>
      <c r="J243" s="116" t="s">
        <v>60</v>
      </c>
      <c r="K243" s="116">
        <v>-0.021836253987370727</v>
      </c>
      <c r="L243" s="116">
        <v>-0.004028326782721191</v>
      </c>
      <c r="M243" s="116">
        <v>0.004444600771351832</v>
      </c>
      <c r="N243" s="116">
        <v>-7.065855517014794E-05</v>
      </c>
      <c r="O243" s="116">
        <v>-0.000993367843922783</v>
      </c>
      <c r="P243" s="116">
        <v>-0.000460899421646287</v>
      </c>
      <c r="Q243" s="116">
        <v>5.717377590489864E-05</v>
      </c>
      <c r="R243" s="116">
        <v>-5.701495864746992E-06</v>
      </c>
      <c r="S243" s="116">
        <v>-2.2590446474896536E-05</v>
      </c>
      <c r="T243" s="116">
        <v>-3.282318203670689E-05</v>
      </c>
      <c r="U243" s="116">
        <v>-1.0253454047215627E-06</v>
      </c>
      <c r="V243" s="116">
        <v>-4.5160724003189963E-07</v>
      </c>
      <c r="W243" s="116">
        <v>-1.7048576439268196E-06</v>
      </c>
      <c r="X243" s="116">
        <v>67.5</v>
      </c>
    </row>
    <row r="244" spans="1:24" s="116" customFormat="1" ht="12.75">
      <c r="A244" s="116">
        <v>2883</v>
      </c>
      <c r="B244" s="116">
        <v>115.76000213623047</v>
      </c>
      <c r="C244" s="116">
        <v>121.16000366210938</v>
      </c>
      <c r="D244" s="116">
        <v>10.027118682861328</v>
      </c>
      <c r="E244" s="116">
        <v>10.314908027648926</v>
      </c>
      <c r="F244" s="116">
        <v>23.036206924420572</v>
      </c>
      <c r="G244" s="116" t="s">
        <v>58</v>
      </c>
      <c r="H244" s="116">
        <v>6.403555387634555</v>
      </c>
      <c r="I244" s="116">
        <v>54.66355752386502</v>
      </c>
      <c r="J244" s="116" t="s">
        <v>61</v>
      </c>
      <c r="K244" s="116">
        <v>-0.2692230774187748</v>
      </c>
      <c r="L244" s="116">
        <v>-0.7403903240923039</v>
      </c>
      <c r="M244" s="116">
        <v>-0.06378963292925816</v>
      </c>
      <c r="N244" s="116">
        <v>-0.00686064890947222</v>
      </c>
      <c r="O244" s="116">
        <v>-0.010802611332191948</v>
      </c>
      <c r="P244" s="116">
        <v>-0.02123481967083527</v>
      </c>
      <c r="Q244" s="116">
        <v>-0.0013192187269357753</v>
      </c>
      <c r="R244" s="116">
        <v>-0.00010550520303663617</v>
      </c>
      <c r="S244" s="116">
        <v>-0.00014055884644897714</v>
      </c>
      <c r="T244" s="116">
        <v>-0.00031080998191008807</v>
      </c>
      <c r="U244" s="116">
        <v>-2.8854655527332427E-05</v>
      </c>
      <c r="V244" s="116">
        <v>-3.900667640589451E-06</v>
      </c>
      <c r="W244" s="116">
        <v>-8.71592539478627E-06</v>
      </c>
      <c r="X244" s="116">
        <v>67.5</v>
      </c>
    </row>
    <row r="245" s="116" customFormat="1" ht="12.75">
      <c r="A245" s="116" t="s">
        <v>139</v>
      </c>
    </row>
    <row r="246" spans="1:24" s="116" customFormat="1" ht="12.75">
      <c r="A246" s="116">
        <v>2881</v>
      </c>
      <c r="B246" s="116">
        <v>133.86</v>
      </c>
      <c r="C246" s="116">
        <v>141.56</v>
      </c>
      <c r="D246" s="116">
        <v>10.2504162888707</v>
      </c>
      <c r="E246" s="116">
        <v>10.540293805092412</v>
      </c>
      <c r="F246" s="116">
        <v>24.033476676604042</v>
      </c>
      <c r="G246" s="116" t="s">
        <v>59</v>
      </c>
      <c r="H246" s="116">
        <v>-10.529898489107168</v>
      </c>
      <c r="I246" s="116">
        <v>55.830101510892845</v>
      </c>
      <c r="J246" s="116" t="s">
        <v>73</v>
      </c>
      <c r="K246" s="116">
        <v>0.5691120650076053</v>
      </c>
      <c r="M246" s="116" t="s">
        <v>68</v>
      </c>
      <c r="N246" s="116">
        <v>0.44369170269136415</v>
      </c>
      <c r="X246" s="116">
        <v>67.5</v>
      </c>
    </row>
    <row r="247" spans="1:24" s="116" customFormat="1" ht="12.75">
      <c r="A247" s="116">
        <v>2884</v>
      </c>
      <c r="B247" s="116">
        <v>121.13999938964844</v>
      </c>
      <c r="C247" s="116">
        <v>111.54000091552734</v>
      </c>
      <c r="D247" s="116">
        <v>9.669351577758789</v>
      </c>
      <c r="E247" s="116">
        <v>10.2040376663208</v>
      </c>
      <c r="F247" s="116">
        <v>27.048473294427858</v>
      </c>
      <c r="G247" s="116" t="s">
        <v>56</v>
      </c>
      <c r="H247" s="116">
        <v>12.93430991404199</v>
      </c>
      <c r="I247" s="116">
        <v>66.57430930369043</v>
      </c>
      <c r="J247" s="116" t="s">
        <v>62</v>
      </c>
      <c r="K247" s="116">
        <v>0.45445170723001155</v>
      </c>
      <c r="L247" s="116">
        <v>0.5917644277674492</v>
      </c>
      <c r="M247" s="116">
        <v>0.10758549082311526</v>
      </c>
      <c r="N247" s="116">
        <v>0.014125424811289589</v>
      </c>
      <c r="O247" s="116">
        <v>0.018251595487170966</v>
      </c>
      <c r="P247" s="116">
        <v>0.016975900362716876</v>
      </c>
      <c r="Q247" s="116">
        <v>0.0022216527841341844</v>
      </c>
      <c r="R247" s="116">
        <v>0.00021746695995043317</v>
      </c>
      <c r="S247" s="116">
        <v>0.00023948715678244158</v>
      </c>
      <c r="T247" s="116">
        <v>0.000249806203218268</v>
      </c>
      <c r="U247" s="116">
        <v>4.8592285547975325E-05</v>
      </c>
      <c r="V247" s="116">
        <v>8.071331230564982E-06</v>
      </c>
      <c r="W247" s="116">
        <v>1.4937481065597798E-05</v>
      </c>
      <c r="X247" s="116">
        <v>67.5</v>
      </c>
    </row>
    <row r="248" spans="1:24" s="116" customFormat="1" ht="12.75">
      <c r="A248" s="116">
        <v>2882</v>
      </c>
      <c r="B248" s="116">
        <v>121.22000122070312</v>
      </c>
      <c r="C248" s="116">
        <v>119.5199966430664</v>
      </c>
      <c r="D248" s="116">
        <v>9.38774585723877</v>
      </c>
      <c r="E248" s="116">
        <v>9.474784851074219</v>
      </c>
      <c r="F248" s="116">
        <v>20.088269780770574</v>
      </c>
      <c r="G248" s="116" t="s">
        <v>57</v>
      </c>
      <c r="H248" s="116">
        <v>-2.7934892308427237</v>
      </c>
      <c r="I248" s="116">
        <v>50.9265119898604</v>
      </c>
      <c r="J248" s="116" t="s">
        <v>60</v>
      </c>
      <c r="K248" s="116">
        <v>-0.29889228664799067</v>
      </c>
      <c r="L248" s="116">
        <v>-0.0032195478521578635</v>
      </c>
      <c r="M248" s="116">
        <v>0.06983295467692503</v>
      </c>
      <c r="N248" s="116">
        <v>-0.00014593445847903356</v>
      </c>
      <c r="O248" s="116">
        <v>-0.012151471059308831</v>
      </c>
      <c r="P248" s="116">
        <v>-0.0003683198638606169</v>
      </c>
      <c r="Q248" s="116">
        <v>0.001397193269494325</v>
      </c>
      <c r="R248" s="116">
        <v>-1.1752315555954114E-05</v>
      </c>
      <c r="S248" s="116">
        <v>-0.00017113650540405957</v>
      </c>
      <c r="T248" s="116">
        <v>-2.6227975209297056E-05</v>
      </c>
      <c r="U248" s="116">
        <v>2.747711636323755E-05</v>
      </c>
      <c r="V248" s="116">
        <v>-9.313626765858554E-07</v>
      </c>
      <c r="W248" s="116">
        <v>-1.1016190981363759E-05</v>
      </c>
      <c r="X248" s="116">
        <v>67.5</v>
      </c>
    </row>
    <row r="249" spans="1:24" s="116" customFormat="1" ht="12.75">
      <c r="A249" s="116">
        <v>2883</v>
      </c>
      <c r="B249" s="116">
        <v>108.76000213623047</v>
      </c>
      <c r="C249" s="116">
        <v>111.66000366210938</v>
      </c>
      <c r="D249" s="116">
        <v>10.046427726745605</v>
      </c>
      <c r="E249" s="116">
        <v>10.454365730285645</v>
      </c>
      <c r="F249" s="116">
        <v>19.117292271567415</v>
      </c>
      <c r="G249" s="116" t="s">
        <v>58</v>
      </c>
      <c r="H249" s="116">
        <v>4.00369313167684</v>
      </c>
      <c r="I249" s="116">
        <v>45.26369526790731</v>
      </c>
      <c r="J249" s="116" t="s">
        <v>61</v>
      </c>
      <c r="K249" s="116">
        <v>-0.3423298923357519</v>
      </c>
      <c r="L249" s="116">
        <v>-0.591755669582104</v>
      </c>
      <c r="M249" s="116">
        <v>-0.0818412871156188</v>
      </c>
      <c r="N249" s="116">
        <v>-0.014124670942475931</v>
      </c>
      <c r="O249" s="116">
        <v>-0.013618461327260856</v>
      </c>
      <c r="P249" s="116">
        <v>-0.016971904242093067</v>
      </c>
      <c r="Q249" s="116">
        <v>-0.0017273077493402652</v>
      </c>
      <c r="R249" s="116">
        <v>-0.00021714916934945108</v>
      </c>
      <c r="S249" s="116">
        <v>-0.00016753028019383256</v>
      </c>
      <c r="T249" s="116">
        <v>-0.00024842550690850387</v>
      </c>
      <c r="U249" s="116">
        <v>-4.007765326384611E-05</v>
      </c>
      <c r="V249" s="116">
        <v>-8.017415506143889E-06</v>
      </c>
      <c r="W249" s="116">
        <v>-1.0088204837691018E-05</v>
      </c>
      <c r="X249" s="116">
        <v>67.5</v>
      </c>
    </row>
    <row r="250" s="116" customFormat="1" ht="12.75">
      <c r="A250" s="116" t="s">
        <v>145</v>
      </c>
    </row>
    <row r="251" spans="1:24" s="116" customFormat="1" ht="12.75">
      <c r="A251" s="116">
        <v>2881</v>
      </c>
      <c r="B251" s="116">
        <v>131.64</v>
      </c>
      <c r="C251" s="116">
        <v>140.04</v>
      </c>
      <c r="D251" s="116">
        <v>10.236511500379498</v>
      </c>
      <c r="E251" s="116">
        <v>10.417235338456905</v>
      </c>
      <c r="F251" s="116">
        <v>25.606415562432918</v>
      </c>
      <c r="G251" s="116" t="s">
        <v>59</v>
      </c>
      <c r="H251" s="116">
        <v>-4.580692494770048</v>
      </c>
      <c r="I251" s="116">
        <v>59.55930750522994</v>
      </c>
      <c r="J251" s="116" t="s">
        <v>73</v>
      </c>
      <c r="K251" s="116">
        <v>0.8816099631826493</v>
      </c>
      <c r="M251" s="116" t="s">
        <v>68</v>
      </c>
      <c r="N251" s="116">
        <v>0.8345974489336688</v>
      </c>
      <c r="X251" s="116">
        <v>67.5</v>
      </c>
    </row>
    <row r="252" spans="1:24" s="116" customFormat="1" ht="12.75">
      <c r="A252" s="116">
        <v>2884</v>
      </c>
      <c r="B252" s="116">
        <v>111.08000183105469</v>
      </c>
      <c r="C252" s="116">
        <v>114.58000183105469</v>
      </c>
      <c r="D252" s="116">
        <v>9.483551025390625</v>
      </c>
      <c r="E252" s="116">
        <v>9.700918197631836</v>
      </c>
      <c r="F252" s="116">
        <v>24.217579735678314</v>
      </c>
      <c r="G252" s="116" t="s">
        <v>56</v>
      </c>
      <c r="H252" s="116">
        <v>17.168755700836584</v>
      </c>
      <c r="I252" s="116">
        <v>60.74875753189127</v>
      </c>
      <c r="J252" s="116" t="s">
        <v>62</v>
      </c>
      <c r="K252" s="116">
        <v>0.10734148610436599</v>
      </c>
      <c r="L252" s="116">
        <v>0.9265420050569967</v>
      </c>
      <c r="M252" s="116">
        <v>0.025411596747847914</v>
      </c>
      <c r="N252" s="116">
        <v>0.10116328062638748</v>
      </c>
      <c r="O252" s="116">
        <v>0.004311086066702563</v>
      </c>
      <c r="P252" s="116">
        <v>0.02657964408627156</v>
      </c>
      <c r="Q252" s="116">
        <v>0.0005246920061637264</v>
      </c>
      <c r="R252" s="116">
        <v>0.0015572146358951917</v>
      </c>
      <c r="S252" s="116">
        <v>5.652740097546442E-05</v>
      </c>
      <c r="T252" s="116">
        <v>0.0003911138798749859</v>
      </c>
      <c r="U252" s="116">
        <v>1.1472882723927104E-05</v>
      </c>
      <c r="V252" s="116">
        <v>5.779919065828798E-05</v>
      </c>
      <c r="W252" s="116">
        <v>3.5226305827524314E-06</v>
      </c>
      <c r="X252" s="116">
        <v>67.5</v>
      </c>
    </row>
    <row r="253" spans="1:24" s="116" customFormat="1" ht="12.75">
      <c r="A253" s="116">
        <v>2882</v>
      </c>
      <c r="B253" s="116">
        <v>129.24000549316406</v>
      </c>
      <c r="C253" s="116">
        <v>140.0399932861328</v>
      </c>
      <c r="D253" s="116">
        <v>9.300261497497559</v>
      </c>
      <c r="E253" s="116">
        <v>9.462900161743164</v>
      </c>
      <c r="F253" s="116">
        <v>21.70991148754536</v>
      </c>
      <c r="G253" s="116" t="s">
        <v>57</v>
      </c>
      <c r="H253" s="116">
        <v>-6.165968846874449</v>
      </c>
      <c r="I253" s="116">
        <v>55.574036646289606</v>
      </c>
      <c r="J253" s="116" t="s">
        <v>60</v>
      </c>
      <c r="K253" s="116">
        <v>0.06131695279717048</v>
      </c>
      <c r="L253" s="116">
        <v>-0.005040218624054069</v>
      </c>
      <c r="M253" s="116">
        <v>-0.01427782868210979</v>
      </c>
      <c r="N253" s="116">
        <v>-0.0010458578291637679</v>
      </c>
      <c r="O253" s="116">
        <v>0.0025008260640232514</v>
      </c>
      <c r="P253" s="116">
        <v>-0.0005767718785994054</v>
      </c>
      <c r="Q253" s="116">
        <v>-0.0002833365248077447</v>
      </c>
      <c r="R253" s="116">
        <v>-8.410215630286128E-05</v>
      </c>
      <c r="S253" s="116">
        <v>3.584136089469674E-05</v>
      </c>
      <c r="T253" s="116">
        <v>-4.1080392859693514E-05</v>
      </c>
      <c r="U253" s="116">
        <v>-5.4003514419582775E-06</v>
      </c>
      <c r="V253" s="116">
        <v>-6.6367647452583764E-06</v>
      </c>
      <c r="W253" s="116">
        <v>2.3197583612041314E-06</v>
      </c>
      <c r="X253" s="116">
        <v>67.5</v>
      </c>
    </row>
    <row r="254" spans="1:24" s="116" customFormat="1" ht="12.75">
      <c r="A254" s="116">
        <v>2883</v>
      </c>
      <c r="B254" s="116">
        <v>97.26000213623047</v>
      </c>
      <c r="C254" s="116">
        <v>121.45999908447266</v>
      </c>
      <c r="D254" s="116">
        <v>10.184442520141602</v>
      </c>
      <c r="E254" s="116">
        <v>10.410175323486328</v>
      </c>
      <c r="F254" s="116">
        <v>21.086434668369208</v>
      </c>
      <c r="G254" s="116" t="s">
        <v>58</v>
      </c>
      <c r="H254" s="116">
        <v>19.465614854297428</v>
      </c>
      <c r="I254" s="116">
        <v>49.2256169905279</v>
      </c>
      <c r="J254" s="116" t="s">
        <v>61</v>
      </c>
      <c r="K254" s="116">
        <v>0.08810463063178554</v>
      </c>
      <c r="L254" s="116">
        <v>-0.9265282960229879</v>
      </c>
      <c r="M254" s="116">
        <v>0.021021247760291434</v>
      </c>
      <c r="N254" s="116">
        <v>-0.10115787427825083</v>
      </c>
      <c r="O254" s="116">
        <v>0.003511599645748209</v>
      </c>
      <c r="P254" s="116">
        <v>-0.02657338544395365</v>
      </c>
      <c r="Q254" s="116">
        <v>0.0004416130829606231</v>
      </c>
      <c r="R254" s="116">
        <v>-0.0015549418797985355</v>
      </c>
      <c r="S254" s="116">
        <v>4.3712056806526955E-05</v>
      </c>
      <c r="T254" s="116">
        <v>-0.00038895047030869904</v>
      </c>
      <c r="U254" s="116">
        <v>1.0122412869485425E-05</v>
      </c>
      <c r="V254" s="116">
        <v>-5.741689467804071E-05</v>
      </c>
      <c r="W254" s="116">
        <v>2.6509710236376135E-06</v>
      </c>
      <c r="X254" s="116">
        <v>67.5</v>
      </c>
    </row>
    <row r="255" s="116" customFormat="1" ht="12.75">
      <c r="A255" s="116" t="s">
        <v>151</v>
      </c>
    </row>
    <row r="256" spans="1:24" s="116" customFormat="1" ht="12.75">
      <c r="A256" s="116">
        <v>2881</v>
      </c>
      <c r="B256" s="116">
        <v>137.18</v>
      </c>
      <c r="C256" s="116">
        <v>141.38</v>
      </c>
      <c r="D256" s="116">
        <v>9.942730443788633</v>
      </c>
      <c r="E256" s="116">
        <v>10.202774268244521</v>
      </c>
      <c r="F256" s="116">
        <v>24.72280707159761</v>
      </c>
      <c r="G256" s="116" t="s">
        <v>59</v>
      </c>
      <c r="H256" s="116">
        <v>-10.4630571447114</v>
      </c>
      <c r="I256" s="116">
        <v>59.216942855288615</v>
      </c>
      <c r="J256" s="116" t="s">
        <v>73</v>
      </c>
      <c r="K256" s="116">
        <v>0.6839596995014156</v>
      </c>
      <c r="M256" s="116" t="s">
        <v>68</v>
      </c>
      <c r="N256" s="116">
        <v>0.5696949920950334</v>
      </c>
      <c r="X256" s="116">
        <v>67.5</v>
      </c>
    </row>
    <row r="257" spans="1:24" s="116" customFormat="1" ht="12.75">
      <c r="A257" s="116">
        <v>2884</v>
      </c>
      <c r="B257" s="116">
        <v>121.33999633789062</v>
      </c>
      <c r="C257" s="116">
        <v>125.54000091552734</v>
      </c>
      <c r="D257" s="116">
        <v>9.276693344116211</v>
      </c>
      <c r="E257" s="116">
        <v>9.525078773498535</v>
      </c>
      <c r="F257" s="116">
        <v>26.064791823570992</v>
      </c>
      <c r="G257" s="116" t="s">
        <v>56</v>
      </c>
      <c r="H257" s="116">
        <v>13.029179944235608</v>
      </c>
      <c r="I257" s="116">
        <v>66.86917628212623</v>
      </c>
      <c r="J257" s="116" t="s">
        <v>62</v>
      </c>
      <c r="K257" s="116">
        <v>0.4170661840209323</v>
      </c>
      <c r="L257" s="116">
        <v>0.7040897307729124</v>
      </c>
      <c r="M257" s="116">
        <v>0.0987348084268205</v>
      </c>
      <c r="N257" s="116">
        <v>0.06189390921825458</v>
      </c>
      <c r="O257" s="116">
        <v>0.016749929437119643</v>
      </c>
      <c r="P257" s="116">
        <v>0.020198152725684124</v>
      </c>
      <c r="Q257" s="116">
        <v>0.0020388703933449607</v>
      </c>
      <c r="R257" s="116">
        <v>0.0009527377593830503</v>
      </c>
      <c r="S257" s="116">
        <v>0.00021975757153892172</v>
      </c>
      <c r="T257" s="116">
        <v>0.0002972244169195758</v>
      </c>
      <c r="U257" s="116">
        <v>4.459968587922222E-05</v>
      </c>
      <c r="V257" s="116">
        <v>3.5358791288751E-05</v>
      </c>
      <c r="W257" s="116">
        <v>1.3705643007646602E-05</v>
      </c>
      <c r="X257" s="116">
        <v>67.5</v>
      </c>
    </row>
    <row r="258" spans="1:24" s="116" customFormat="1" ht="12.75">
      <c r="A258" s="116">
        <v>2882</v>
      </c>
      <c r="B258" s="116">
        <v>127.0999984741211</v>
      </c>
      <c r="C258" s="116">
        <v>135.8000030517578</v>
      </c>
      <c r="D258" s="116">
        <v>9.15735912322998</v>
      </c>
      <c r="E258" s="116">
        <v>9.227729797363281</v>
      </c>
      <c r="F258" s="116">
        <v>23.073008636084115</v>
      </c>
      <c r="G258" s="116" t="s">
        <v>57</v>
      </c>
      <c r="H258" s="116">
        <v>0.37966055817710753</v>
      </c>
      <c r="I258" s="116">
        <v>59.979659032298194</v>
      </c>
      <c r="J258" s="116" t="s">
        <v>60</v>
      </c>
      <c r="K258" s="116">
        <v>-0.4170504712976998</v>
      </c>
      <c r="L258" s="116">
        <v>-0.0038303360276254715</v>
      </c>
      <c r="M258" s="116">
        <v>0.09871496197773745</v>
      </c>
      <c r="N258" s="116">
        <v>-0.0006400042841684882</v>
      </c>
      <c r="O258" s="116">
        <v>-0.01674989236215323</v>
      </c>
      <c r="P258" s="116">
        <v>-0.00043822785822894637</v>
      </c>
      <c r="Q258" s="116">
        <v>0.002036683566655472</v>
      </c>
      <c r="R258" s="116">
        <v>-5.147601397547434E-05</v>
      </c>
      <c r="S258" s="116">
        <v>-0.00021922658921898056</v>
      </c>
      <c r="T258" s="116">
        <v>-3.120704340391703E-05</v>
      </c>
      <c r="U258" s="116">
        <v>4.4248545156428755E-05</v>
      </c>
      <c r="V258" s="116">
        <v>-4.066498354540822E-06</v>
      </c>
      <c r="W258" s="116">
        <v>-1.3633356571458491E-05</v>
      </c>
      <c r="X258" s="116">
        <v>67.5</v>
      </c>
    </row>
    <row r="259" spans="1:24" s="116" customFormat="1" ht="12.75">
      <c r="A259" s="116">
        <v>2883</v>
      </c>
      <c r="B259" s="116">
        <v>106.9800033569336</v>
      </c>
      <c r="C259" s="116">
        <v>115.37999725341797</v>
      </c>
      <c r="D259" s="116">
        <v>9.750539779663086</v>
      </c>
      <c r="E259" s="116">
        <v>10.082419395446777</v>
      </c>
      <c r="F259" s="116">
        <v>21.470000362181075</v>
      </c>
      <c r="G259" s="116" t="s">
        <v>58</v>
      </c>
      <c r="H259" s="116">
        <v>12.892843770119327</v>
      </c>
      <c r="I259" s="116">
        <v>52.37284712705292</v>
      </c>
      <c r="J259" s="116" t="s">
        <v>61</v>
      </c>
      <c r="K259" s="116">
        <v>-0.003620254707705149</v>
      </c>
      <c r="L259" s="116">
        <v>-0.7040793119427582</v>
      </c>
      <c r="M259" s="116">
        <v>-0.0019795648043936334</v>
      </c>
      <c r="N259" s="116">
        <v>-0.06189060019771811</v>
      </c>
      <c r="O259" s="116">
        <v>3.5242088019873046E-05</v>
      </c>
      <c r="P259" s="116">
        <v>-0.020193398175501146</v>
      </c>
      <c r="Q259" s="116">
        <v>-9.440619775300394E-05</v>
      </c>
      <c r="R259" s="116">
        <v>-0.0009513461295130348</v>
      </c>
      <c r="S259" s="116">
        <v>1.5267377905084292E-05</v>
      </c>
      <c r="T259" s="116">
        <v>-0.0002955815867999356</v>
      </c>
      <c r="U259" s="116">
        <v>-5.585537759677124E-06</v>
      </c>
      <c r="V259" s="116">
        <v>-3.5124175613585154E-05</v>
      </c>
      <c r="W259" s="116">
        <v>1.405787625682409E-06</v>
      </c>
      <c r="X259" s="116">
        <v>67.5</v>
      </c>
    </row>
    <row r="260" spans="1:14" s="116" customFormat="1" ht="12.75">
      <c r="A260" s="116" t="s">
        <v>157</v>
      </c>
      <c r="E260" s="117" t="s">
        <v>106</v>
      </c>
      <c r="F260" s="117">
        <f>MIN(F231:F259)</f>
        <v>19.117292271567415</v>
      </c>
      <c r="G260" s="117"/>
      <c r="H260" s="117"/>
      <c r="I260" s="118"/>
      <c r="J260" s="118" t="s">
        <v>158</v>
      </c>
      <c r="K260" s="117">
        <f>AVERAGE(K258,K253,K248,K243,K238,K233)</f>
        <v>-0.08150684327564725</v>
      </c>
      <c r="L260" s="117">
        <f>AVERAGE(L258,L253,L248,L243,L238,L233)</f>
        <v>-0.0038109181889927762</v>
      </c>
      <c r="M260" s="118" t="s">
        <v>108</v>
      </c>
      <c r="N260" s="117" t="e">
        <f>Mittelwert(K256,K251,K246,K241,K236,K231)</f>
        <v>#NAME?</v>
      </c>
    </row>
    <row r="261" spans="5:14" s="116" customFormat="1" ht="12.75">
      <c r="E261" s="117" t="s">
        <v>107</v>
      </c>
      <c r="F261" s="117">
        <f>MAX(F231:F259)</f>
        <v>27.595067903544095</v>
      </c>
      <c r="G261" s="117"/>
      <c r="H261" s="117"/>
      <c r="I261" s="118"/>
      <c r="J261" s="118" t="s">
        <v>159</v>
      </c>
      <c r="K261" s="117">
        <f>AVERAGE(K259,K254,K249,K244,K239,K234)</f>
        <v>-0.017920718058108864</v>
      </c>
      <c r="L261" s="117">
        <f>AVERAGE(L259,L254,L249,L244,L239,L234)</f>
        <v>-0.7005046873536657</v>
      </c>
      <c r="M261" s="117"/>
      <c r="N261" s="117"/>
    </row>
    <row r="262" spans="5:14" s="116" customFormat="1" ht="12.75">
      <c r="E262" s="117"/>
      <c r="F262" s="117"/>
      <c r="G262" s="117"/>
      <c r="H262" s="117"/>
      <c r="I262" s="117"/>
      <c r="J262" s="118" t="s">
        <v>112</v>
      </c>
      <c r="K262" s="117">
        <f>ABS(K260/$G$33)</f>
        <v>0.05094177704727953</v>
      </c>
      <c r="L262" s="117">
        <f>ABS(L260/$H$33)</f>
        <v>0.010585883858313268</v>
      </c>
      <c r="M262" s="118" t="s">
        <v>111</v>
      </c>
      <c r="N262" s="117">
        <f>K262+L262+L263+K263</f>
        <v>0.5095253166710139</v>
      </c>
    </row>
    <row r="263" spans="5:14" s="116" customFormat="1" ht="12.75">
      <c r="E263" s="117"/>
      <c r="F263" s="117"/>
      <c r="G263" s="117"/>
      <c r="H263" s="117"/>
      <c r="I263" s="117"/>
      <c r="J263" s="117"/>
      <c r="K263" s="117">
        <f>ABS(K261/$G$34)</f>
        <v>0.010182226169380037</v>
      </c>
      <c r="L263" s="117">
        <f>ABS(L261/$H$34)</f>
        <v>0.43781542959604103</v>
      </c>
      <c r="M263" s="117"/>
      <c r="N263" s="117"/>
    </row>
    <row r="264" s="101" customFormat="1" ht="12.75"/>
    <row r="265" s="101" customFormat="1" ht="12.75"/>
    <row r="266" s="101" customFormat="1" ht="12.75"/>
    <row r="267" s="101" customFormat="1" ht="12.75"/>
    <row r="268" s="101" customFormat="1" ht="12.75"/>
    <row r="269" s="101" customFormat="1" ht="12.75"/>
    <row r="270" s="101" customFormat="1" ht="12.75"/>
    <row r="271" s="101" customFormat="1" ht="12.75"/>
    <row r="272" s="101" customFormat="1" ht="12.75"/>
    <row r="273" s="101" customFormat="1" ht="12.75"/>
    <row r="274" s="101" customFormat="1" ht="12.75"/>
    <row r="275" s="101" customFormat="1" ht="12.75"/>
    <row r="276" s="101" customFormat="1" ht="12.75"/>
    <row r="277" s="101" customFormat="1" ht="12.75"/>
    <row r="278" s="101" customFormat="1" ht="12.75"/>
    <row r="279" s="101" customFormat="1" ht="12.75"/>
    <row r="280" s="101" customFormat="1" ht="12.75"/>
  </sheetData>
  <sheetProtection formatCells="0" formatColumns="0" formatRows="0" selectLockedCells="1"/>
  <mergeCells count="2">
    <mergeCell ref="A9:B9"/>
    <mergeCell ref="A13:B13"/>
  </mergeCells>
  <printOptions/>
  <pageMargins left="0.75" right="0.75" top="1" bottom="0.73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2005-08-03T08:14:33Z</cp:lastPrinted>
  <dcterms:created xsi:type="dcterms:W3CDTF">2003-07-09T12:58:06Z</dcterms:created>
  <dcterms:modified xsi:type="dcterms:W3CDTF">2005-10-07T06:01:28Z</dcterms:modified>
  <cp:category/>
  <cp:version/>
  <cp:contentType/>
  <cp:contentStatus/>
</cp:coreProperties>
</file>