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<sst xmlns="http://schemas.openxmlformats.org/spreadsheetml/2006/main" count="204" uniqueCount="98">
  <si>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07/07/2005       12:11:03</t>
  </si>
  <si>
    <t>LISSNER</t>
  </si>
  <si>
    <t>HCMQAP601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</si>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</sst>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8707037"/>
        <c:axId val="278570"/>
      </c:lineChart>
      <c:catAx>
        <c:axId val="187070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570"/>
        <c:crosses val="autoZero"/>
        <c:auto val="1"/>
        <c:lblOffset val="100"/>
        <c:noMultiLvlLbl val="0"/>
      </c:catAx>
      <c:valAx>
        <c:axId val="278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0703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-0.003759</v>
      </c>
      <c r="D4" s="12">
        <v>-0.003757</v>
      </c>
      <c r="E4" s="12">
        <v>-0.003758</v>
      </c>
      <c r="F4" s="24">
        <v>-0.002087</v>
      </c>
      <c r="G4" s="34">
        <v>-0.011713</v>
      </c>
    </row>
    <row r="5" spans="1:7" ht="12.75" thickBot="1">
      <c r="A5" s="44" t="s">
        <v>13</v>
      </c>
      <c r="B5" s="45">
        <v>-2.984497</v>
      </c>
      <c r="C5" s="46">
        <v>-3.592072</v>
      </c>
      <c r="D5" s="46">
        <v>0.131653</v>
      </c>
      <c r="E5" s="46">
        <v>3.143101</v>
      </c>
      <c r="F5" s="47">
        <v>3.815121</v>
      </c>
      <c r="G5" s="48">
        <v>8.029831</v>
      </c>
    </row>
    <row r="6" spans="1:7" ht="12.75" thickTop="1">
      <c r="A6" s="6" t="s">
        <v>14</v>
      </c>
      <c r="B6" s="39">
        <v>176.9444</v>
      </c>
      <c r="C6" s="40">
        <v>-101.4909</v>
      </c>
      <c r="D6" s="40">
        <v>21.83822</v>
      </c>
      <c r="E6" s="40">
        <v>-87.8207</v>
      </c>
      <c r="F6" s="41">
        <v>110.1366</v>
      </c>
      <c r="G6" s="42">
        <v>0.0007879849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3.266847</v>
      </c>
      <c r="C8" s="13">
        <v>-0.5339691</v>
      </c>
      <c r="D8" s="13">
        <v>0.7236385</v>
      </c>
      <c r="E8" s="13">
        <v>0.5971187</v>
      </c>
      <c r="F8" s="25">
        <v>-6.428267</v>
      </c>
      <c r="G8" s="35">
        <v>-0.197076</v>
      </c>
    </row>
    <row r="9" spans="1:7" ht="12">
      <c r="A9" s="20" t="s">
        <v>17</v>
      </c>
      <c r="B9" s="29">
        <v>1.084517</v>
      </c>
      <c r="C9" s="13">
        <v>0.3000049</v>
      </c>
      <c r="D9" s="13">
        <v>0.3830871</v>
      </c>
      <c r="E9" s="13">
        <v>0.6444634</v>
      </c>
      <c r="F9" s="25">
        <v>-1.593149</v>
      </c>
      <c r="G9" s="35">
        <v>0.2634191</v>
      </c>
    </row>
    <row r="10" spans="1:7" ht="12">
      <c r="A10" s="20" t="s">
        <v>18</v>
      </c>
      <c r="B10" s="29">
        <v>-0.9259478</v>
      </c>
      <c r="C10" s="13">
        <v>0.09726171</v>
      </c>
      <c r="D10" s="13">
        <v>-0.4150876</v>
      </c>
      <c r="E10" s="13">
        <v>-0.2503076</v>
      </c>
      <c r="F10" s="25">
        <v>0.3714504</v>
      </c>
      <c r="G10" s="35">
        <v>-0.2209547</v>
      </c>
    </row>
    <row r="11" spans="1:7" ht="12">
      <c r="A11" s="21" t="s">
        <v>19</v>
      </c>
      <c r="B11" s="31">
        <v>3.448672</v>
      </c>
      <c r="C11" s="15">
        <v>2.699382</v>
      </c>
      <c r="D11" s="15">
        <v>2.916836</v>
      </c>
      <c r="E11" s="15">
        <v>1.82084</v>
      </c>
      <c r="F11" s="27">
        <v>14.22749</v>
      </c>
      <c r="G11" s="37">
        <v>4.188687</v>
      </c>
    </row>
    <row r="12" spans="1:7" ht="12">
      <c r="A12" s="20" t="s">
        <v>20</v>
      </c>
      <c r="B12" s="29">
        <v>0.2294388</v>
      </c>
      <c r="C12" s="13">
        <v>0.03663819</v>
      </c>
      <c r="D12" s="13">
        <v>0.1393291</v>
      </c>
      <c r="E12" s="13">
        <v>0.1920207</v>
      </c>
      <c r="F12" s="25">
        <v>0.06044088</v>
      </c>
      <c r="G12" s="35">
        <v>0.1297895</v>
      </c>
    </row>
    <row r="13" spans="1:7" ht="12">
      <c r="A13" s="20" t="s">
        <v>21</v>
      </c>
      <c r="B13" s="29">
        <v>-0.07376433</v>
      </c>
      <c r="C13" s="13">
        <v>0.1137844</v>
      </c>
      <c r="D13" s="13">
        <v>0.01649364</v>
      </c>
      <c r="E13" s="13">
        <v>0.05891018</v>
      </c>
      <c r="F13" s="25">
        <v>-0.1931496</v>
      </c>
      <c r="G13" s="35">
        <v>0.009056756</v>
      </c>
    </row>
    <row r="14" spans="1:7" ht="12">
      <c r="A14" s="20" t="s">
        <v>22</v>
      </c>
      <c r="B14" s="29">
        <v>-0.2075095</v>
      </c>
      <c r="C14" s="13">
        <v>-0.01014951</v>
      </c>
      <c r="D14" s="13">
        <v>0.03946171</v>
      </c>
      <c r="E14" s="13">
        <v>-0.03489318</v>
      </c>
      <c r="F14" s="25">
        <v>-0.1218916</v>
      </c>
      <c r="G14" s="35">
        <v>-0.04763675</v>
      </c>
    </row>
    <row r="15" spans="1:7" ht="12">
      <c r="A15" s="21" t="s">
        <v>23</v>
      </c>
      <c r="B15" s="31">
        <v>-0.3569093</v>
      </c>
      <c r="C15" s="15">
        <v>-0.1194643</v>
      </c>
      <c r="D15" s="15">
        <v>-0.1034527</v>
      </c>
      <c r="E15" s="15">
        <v>-0.1975972</v>
      </c>
      <c r="F15" s="27">
        <v>-0.3727644</v>
      </c>
      <c r="G15" s="37">
        <v>-0.2025872</v>
      </c>
    </row>
    <row r="16" spans="1:7" ht="12">
      <c r="A16" s="20" t="s">
        <v>24</v>
      </c>
      <c r="B16" s="29">
        <v>-0.0005809959</v>
      </c>
      <c r="C16" s="13">
        <v>0.01090673</v>
      </c>
      <c r="D16" s="13">
        <v>-0.01839607</v>
      </c>
      <c r="E16" s="13">
        <v>0.02049766</v>
      </c>
      <c r="F16" s="25">
        <v>0.04233599</v>
      </c>
      <c r="G16" s="35">
        <v>0.008703244</v>
      </c>
    </row>
    <row r="17" spans="1:7" ht="12">
      <c r="A17" s="20" t="s">
        <v>25</v>
      </c>
      <c r="B17" s="29">
        <v>-0.03990089</v>
      </c>
      <c r="C17" s="13">
        <v>-0.02856667</v>
      </c>
      <c r="D17" s="13">
        <v>-0.02136255</v>
      </c>
      <c r="E17" s="13">
        <v>-0.02584121</v>
      </c>
      <c r="F17" s="25">
        <v>-0.03096705</v>
      </c>
      <c r="G17" s="35">
        <v>-0.02813667</v>
      </c>
    </row>
    <row r="18" spans="1:7" ht="12">
      <c r="A18" s="20" t="s">
        <v>26</v>
      </c>
      <c r="B18" s="29">
        <v>-0.02784725</v>
      </c>
      <c r="C18" s="13">
        <v>0.04523921</v>
      </c>
      <c r="D18" s="13">
        <v>0.01978363</v>
      </c>
      <c r="E18" s="13">
        <v>0.03086843</v>
      </c>
      <c r="F18" s="25">
        <v>-0.03259479</v>
      </c>
      <c r="G18" s="35">
        <v>0.0146931</v>
      </c>
    </row>
    <row r="19" spans="1:7" ht="12">
      <c r="A19" s="21" t="s">
        <v>27</v>
      </c>
      <c r="B19" s="31">
        <v>-0.21563</v>
      </c>
      <c r="C19" s="15">
        <v>-0.2011432</v>
      </c>
      <c r="D19" s="15">
        <v>-0.2088852</v>
      </c>
      <c r="E19" s="15">
        <v>-0.193863</v>
      </c>
      <c r="F19" s="27">
        <v>-0.1470531</v>
      </c>
      <c r="G19" s="37">
        <v>-0.196123</v>
      </c>
    </row>
    <row r="20" spans="1:7" ht="12.75" thickBot="1">
      <c r="A20" s="44" t="s">
        <v>28</v>
      </c>
      <c r="B20" s="45">
        <v>0.003812471</v>
      </c>
      <c r="C20" s="46">
        <v>0.00339434</v>
      </c>
      <c r="D20" s="46">
        <v>0.0007679967</v>
      </c>
      <c r="E20" s="46">
        <v>0.001254559</v>
      </c>
      <c r="F20" s="47">
        <v>0.0013685</v>
      </c>
      <c r="G20" s="48">
        <v>0.002037518</v>
      </c>
    </row>
    <row r="21" spans="1:7" ht="12.75" thickTop="1">
      <c r="A21" s="6" t="s">
        <v>29</v>
      </c>
      <c r="B21" s="39">
        <v>-1.872519</v>
      </c>
      <c r="C21" s="40">
        <v>48.19871</v>
      </c>
      <c r="D21" s="40">
        <v>-65.3155</v>
      </c>
      <c r="E21" s="40">
        <v>15.85591</v>
      </c>
      <c r="F21" s="41">
        <v>4.308201</v>
      </c>
      <c r="G21" s="43">
        <v>0.006752914</v>
      </c>
    </row>
    <row r="22" spans="1:7" ht="12">
      <c r="A22" s="20" t="s">
        <v>30</v>
      </c>
      <c r="B22" s="29">
        <v>-59.69065</v>
      </c>
      <c r="C22" s="13">
        <v>-71.84268</v>
      </c>
      <c r="D22" s="13">
        <v>2.633062</v>
      </c>
      <c r="E22" s="13">
        <v>62.86285</v>
      </c>
      <c r="F22" s="25">
        <v>76.30389</v>
      </c>
      <c r="G22" s="36">
        <v>0</v>
      </c>
    </row>
    <row r="23" spans="1:7" ht="12">
      <c r="A23" s="20" t="s">
        <v>31</v>
      </c>
      <c r="B23" s="29">
        <v>-1.896682</v>
      </c>
      <c r="C23" s="13">
        <v>1.774334</v>
      </c>
      <c r="D23" s="13">
        <v>0.522866</v>
      </c>
      <c r="E23" s="13">
        <v>-0.6460155</v>
      </c>
      <c r="F23" s="25">
        <v>0.302715</v>
      </c>
      <c r="G23" s="35">
        <v>0.1634732</v>
      </c>
    </row>
    <row r="24" spans="1:7" ht="12">
      <c r="A24" s="20" t="s">
        <v>32</v>
      </c>
      <c r="B24" s="29">
        <v>-1.551256</v>
      </c>
      <c r="C24" s="13">
        <v>1.653543</v>
      </c>
      <c r="D24" s="13">
        <v>0.7194615</v>
      </c>
      <c r="E24" s="13">
        <v>1.356476</v>
      </c>
      <c r="F24" s="25">
        <v>0.1235821</v>
      </c>
      <c r="G24" s="35">
        <v>0.689538</v>
      </c>
    </row>
    <row r="25" spans="1:7" ht="12">
      <c r="A25" s="20" t="s">
        <v>33</v>
      </c>
      <c r="B25" s="29">
        <v>-0.8516189</v>
      </c>
      <c r="C25" s="13">
        <v>0.3041394</v>
      </c>
      <c r="D25" s="13">
        <v>0.0973512</v>
      </c>
      <c r="E25" s="13">
        <v>-0.4311621</v>
      </c>
      <c r="F25" s="25">
        <v>-2.704033</v>
      </c>
      <c r="G25" s="35">
        <v>-0.4915168</v>
      </c>
    </row>
    <row r="26" spans="1:7" ht="12">
      <c r="A26" s="21" t="s">
        <v>34</v>
      </c>
      <c r="B26" s="31">
        <v>-0.7162883</v>
      </c>
      <c r="C26" s="15">
        <v>-0.6648959</v>
      </c>
      <c r="D26" s="15">
        <v>-0.2618113</v>
      </c>
      <c r="E26" s="15">
        <v>0.06234936</v>
      </c>
      <c r="F26" s="27">
        <v>2.03072</v>
      </c>
      <c r="G26" s="37">
        <v>-0.04031815</v>
      </c>
    </row>
    <row r="27" spans="1:7" ht="12">
      <c r="A27" s="20" t="s">
        <v>35</v>
      </c>
      <c r="B27" s="29">
        <v>0.01068238</v>
      </c>
      <c r="C27" s="13">
        <v>0.2648471</v>
      </c>
      <c r="D27" s="13">
        <v>0.1415496</v>
      </c>
      <c r="E27" s="13">
        <v>0.1385535</v>
      </c>
      <c r="F27" s="25">
        <v>0.07662827</v>
      </c>
      <c r="G27" s="35">
        <v>0.1429</v>
      </c>
    </row>
    <row r="28" spans="1:7" ht="12">
      <c r="A28" s="20" t="s">
        <v>36</v>
      </c>
      <c r="B28" s="29">
        <v>0.09730099</v>
      </c>
      <c r="C28" s="13">
        <v>0.3648794</v>
      </c>
      <c r="D28" s="13">
        <v>0.3179544</v>
      </c>
      <c r="E28" s="13">
        <v>0.391008</v>
      </c>
      <c r="F28" s="25">
        <v>-0.02385759</v>
      </c>
      <c r="G28" s="35">
        <v>0.2692528</v>
      </c>
    </row>
    <row r="29" spans="1:7" ht="12">
      <c r="A29" s="20" t="s">
        <v>37</v>
      </c>
      <c r="B29" s="29">
        <v>8.214379E-05</v>
      </c>
      <c r="C29" s="13">
        <v>0.05696422</v>
      </c>
      <c r="D29" s="13">
        <v>0.03777665</v>
      </c>
      <c r="E29" s="13">
        <v>0.01593508</v>
      </c>
      <c r="F29" s="25">
        <v>-0.1121369</v>
      </c>
      <c r="G29" s="35">
        <v>0.01166149</v>
      </c>
    </row>
    <row r="30" spans="1:7" ht="12">
      <c r="A30" s="21" t="s">
        <v>38</v>
      </c>
      <c r="B30" s="31">
        <v>0.03169488</v>
      </c>
      <c r="C30" s="15">
        <v>-0.03783195</v>
      </c>
      <c r="D30" s="15">
        <v>-0.03550568</v>
      </c>
      <c r="E30" s="15">
        <v>-0.03634065</v>
      </c>
      <c r="F30" s="27">
        <v>0.2583053</v>
      </c>
      <c r="G30" s="37">
        <v>0.0127047</v>
      </c>
    </row>
    <row r="31" spans="1:7" ht="12">
      <c r="A31" s="20" t="s">
        <v>39</v>
      </c>
      <c r="B31" s="29">
        <v>0.005881376</v>
      </c>
      <c r="C31" s="13">
        <v>-0.005747069</v>
      </c>
      <c r="D31" s="13">
        <v>0.01692977</v>
      </c>
      <c r="E31" s="13">
        <v>0.03070681</v>
      </c>
      <c r="F31" s="25">
        <v>0.02296739</v>
      </c>
      <c r="G31" s="35">
        <v>0.01399642</v>
      </c>
    </row>
    <row r="32" spans="1:7" ht="12">
      <c r="A32" s="20" t="s">
        <v>40</v>
      </c>
      <c r="B32" s="29">
        <v>0.05473235</v>
      </c>
      <c r="C32" s="13">
        <v>0.06930561</v>
      </c>
      <c r="D32" s="13">
        <v>0.05399196</v>
      </c>
      <c r="E32" s="13">
        <v>0.05895086</v>
      </c>
      <c r="F32" s="25">
        <v>-0.006173898</v>
      </c>
      <c r="G32" s="35">
        <v>0.05094031</v>
      </c>
    </row>
    <row r="33" spans="1:7" ht="12">
      <c r="A33" s="20" t="s">
        <v>41</v>
      </c>
      <c r="B33" s="29">
        <v>0.09554866</v>
      </c>
      <c r="C33" s="13">
        <v>0.07297725</v>
      </c>
      <c r="D33" s="13">
        <v>0.1113746</v>
      </c>
      <c r="E33" s="13">
        <v>0.08739572</v>
      </c>
      <c r="F33" s="25">
        <v>0.05584123</v>
      </c>
      <c r="G33" s="35">
        <v>0.08665754</v>
      </c>
    </row>
    <row r="34" spans="1:7" ht="12">
      <c r="A34" s="21" t="s">
        <v>42</v>
      </c>
      <c r="B34" s="31">
        <v>0.006736237</v>
      </c>
      <c r="C34" s="15">
        <v>0.006559018</v>
      </c>
      <c r="D34" s="15">
        <v>0.0001725508</v>
      </c>
      <c r="E34" s="15">
        <v>-0.0071491</v>
      </c>
      <c r="F34" s="27">
        <v>-0.0344524</v>
      </c>
      <c r="G34" s="37">
        <v>-0.003724204</v>
      </c>
    </row>
    <row r="35" spans="1:7" ht="12.75" thickBot="1">
      <c r="A35" s="22" t="s">
        <v>43</v>
      </c>
      <c r="B35" s="32">
        <v>-0.005409887</v>
      </c>
      <c r="C35" s="16">
        <v>-0.0001102171</v>
      </c>
      <c r="D35" s="16">
        <v>-2.886345E-05</v>
      </c>
      <c r="E35" s="16">
        <v>-0.00224148</v>
      </c>
      <c r="F35" s="28">
        <v>-0.001221094</v>
      </c>
      <c r="G35" s="38">
        <v>-0.001518289</v>
      </c>
    </row>
    <row r="36" spans="1:7" ht="12">
      <c r="A36" s="4" t="s">
        <v>44</v>
      </c>
      <c r="B36" s="3">
        <v>22.79663</v>
      </c>
      <c r="C36" s="3">
        <v>22.78748</v>
      </c>
      <c r="D36" s="3">
        <v>22.78748</v>
      </c>
      <c r="E36" s="3">
        <v>22.78137</v>
      </c>
      <c r="F36" s="3">
        <v>22.78442</v>
      </c>
      <c r="G36" s="3"/>
    </row>
    <row r="37" spans="1:6" ht="12">
      <c r="A37" s="4" t="s">
        <v>45</v>
      </c>
      <c r="B37" s="2">
        <v>-0.4150391</v>
      </c>
      <c r="C37" s="2">
        <v>-0.3860474</v>
      </c>
      <c r="D37" s="2">
        <v>-0.3718058</v>
      </c>
      <c r="E37" s="2">
        <v>-0.3631592</v>
      </c>
      <c r="F37" s="2">
        <v>-0.3611247</v>
      </c>
    </row>
    <row r="38" spans="1:7" ht="12">
      <c r="A38" s="4" t="s">
        <v>53</v>
      </c>
      <c r="B38" s="2">
        <v>-0.0003008137</v>
      </c>
      <c r="C38" s="2">
        <v>0.0001731142</v>
      </c>
      <c r="D38" s="2">
        <v>-3.709573E-05</v>
      </c>
      <c r="E38" s="2">
        <v>0.0001491199</v>
      </c>
      <c r="F38" s="2">
        <v>-0.0001872772</v>
      </c>
      <c r="G38" s="2">
        <v>0.000182865</v>
      </c>
    </row>
    <row r="39" spans="1:7" ht="12.75" thickBot="1">
      <c r="A39" s="4" t="s">
        <v>54</v>
      </c>
      <c r="B39" s="2">
        <v>0</v>
      </c>
      <c r="C39" s="2">
        <v>-8.06941E-05</v>
      </c>
      <c r="D39" s="2">
        <v>0.0001110461</v>
      </c>
      <c r="E39" s="2">
        <v>-2.789245E-05</v>
      </c>
      <c r="F39" s="2">
        <v>0</v>
      </c>
      <c r="G39" s="2">
        <v>0.0007903804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3.116786</v>
      </c>
      <c r="F40" s="17" t="s">
        <v>48</v>
      </c>
      <c r="G40" s="8">
        <v>55.088594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0.003759</v>
      </c>
      <c r="D4">
        <v>0.003757</v>
      </c>
      <c r="E4">
        <v>0.003758</v>
      </c>
      <c r="F4">
        <v>0.002087</v>
      </c>
      <c r="G4">
        <v>0.011713</v>
      </c>
    </row>
    <row r="5" spans="1:7" ht="12.75">
      <c r="A5" t="s">
        <v>13</v>
      </c>
      <c r="B5">
        <v>-2.984497</v>
      </c>
      <c r="C5">
        <v>-3.592072</v>
      </c>
      <c r="D5">
        <v>0.131653</v>
      </c>
      <c r="E5">
        <v>3.143101</v>
      </c>
      <c r="F5">
        <v>3.815121</v>
      </c>
      <c r="G5">
        <v>8.029831</v>
      </c>
    </row>
    <row r="6" spans="1:7" ht="12.75">
      <c r="A6" t="s">
        <v>14</v>
      </c>
      <c r="B6" s="49">
        <v>176.9444</v>
      </c>
      <c r="C6" s="49">
        <v>-101.4909</v>
      </c>
      <c r="D6" s="49">
        <v>21.83822</v>
      </c>
      <c r="E6" s="49">
        <v>-87.8207</v>
      </c>
      <c r="F6" s="49">
        <v>110.1366</v>
      </c>
      <c r="G6" s="49">
        <v>0.0007879849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3.266847</v>
      </c>
      <c r="C8" s="49">
        <v>-0.5339691</v>
      </c>
      <c r="D8" s="49">
        <v>0.7236385</v>
      </c>
      <c r="E8" s="49">
        <v>0.5971187</v>
      </c>
      <c r="F8" s="49">
        <v>-6.428267</v>
      </c>
      <c r="G8" s="49">
        <v>-0.197076</v>
      </c>
    </row>
    <row r="9" spans="1:7" ht="12.75">
      <c r="A9" t="s">
        <v>17</v>
      </c>
      <c r="B9" s="49">
        <v>1.084517</v>
      </c>
      <c r="C9" s="49">
        <v>0.3000049</v>
      </c>
      <c r="D9" s="49">
        <v>0.3830871</v>
      </c>
      <c r="E9" s="49">
        <v>0.6444634</v>
      </c>
      <c r="F9" s="49">
        <v>-1.593149</v>
      </c>
      <c r="G9" s="49">
        <v>0.2634191</v>
      </c>
    </row>
    <row r="10" spans="1:7" ht="12.75">
      <c r="A10" t="s">
        <v>18</v>
      </c>
      <c r="B10" s="49">
        <v>-0.9259478</v>
      </c>
      <c r="C10" s="49">
        <v>0.09726171</v>
      </c>
      <c r="D10" s="49">
        <v>-0.4150876</v>
      </c>
      <c r="E10" s="49">
        <v>-0.2503076</v>
      </c>
      <c r="F10" s="49">
        <v>0.3714504</v>
      </c>
      <c r="G10" s="49">
        <v>-0.2209547</v>
      </c>
    </row>
    <row r="11" spans="1:7" ht="12.75">
      <c r="A11" t="s">
        <v>19</v>
      </c>
      <c r="B11" s="49">
        <v>3.448672</v>
      </c>
      <c r="C11" s="49">
        <v>2.699382</v>
      </c>
      <c r="D11" s="49">
        <v>2.916836</v>
      </c>
      <c r="E11" s="49">
        <v>1.82084</v>
      </c>
      <c r="F11" s="49">
        <v>14.22749</v>
      </c>
      <c r="G11" s="49">
        <v>4.188687</v>
      </c>
    </row>
    <row r="12" spans="1:7" ht="12.75">
      <c r="A12" t="s">
        <v>20</v>
      </c>
      <c r="B12" s="49">
        <v>0.2294388</v>
      </c>
      <c r="C12" s="49">
        <v>0.03663819</v>
      </c>
      <c r="D12" s="49">
        <v>0.1393291</v>
      </c>
      <c r="E12" s="49">
        <v>0.1920207</v>
      </c>
      <c r="F12" s="49">
        <v>0.06044088</v>
      </c>
      <c r="G12" s="49">
        <v>0.1297895</v>
      </c>
    </row>
    <row r="13" spans="1:7" ht="12.75">
      <c r="A13" t="s">
        <v>21</v>
      </c>
      <c r="B13" s="49">
        <v>-0.07376433</v>
      </c>
      <c r="C13" s="49">
        <v>0.1137844</v>
      </c>
      <c r="D13" s="49">
        <v>0.01649364</v>
      </c>
      <c r="E13" s="49">
        <v>0.05891018</v>
      </c>
      <c r="F13" s="49">
        <v>-0.1931496</v>
      </c>
      <c r="G13" s="49">
        <v>0.009056756</v>
      </c>
    </row>
    <row r="14" spans="1:7" ht="12.75">
      <c r="A14" t="s">
        <v>22</v>
      </c>
      <c r="B14" s="49">
        <v>-0.2075095</v>
      </c>
      <c r="C14" s="49">
        <v>-0.01014951</v>
      </c>
      <c r="D14" s="49">
        <v>0.03946171</v>
      </c>
      <c r="E14" s="49">
        <v>-0.03489318</v>
      </c>
      <c r="F14" s="49">
        <v>-0.1218916</v>
      </c>
      <c r="G14" s="49">
        <v>-0.04763675</v>
      </c>
    </row>
    <row r="15" spans="1:7" ht="12.75">
      <c r="A15" t="s">
        <v>23</v>
      </c>
      <c r="B15" s="49">
        <v>-0.3569093</v>
      </c>
      <c r="C15" s="49">
        <v>-0.1194643</v>
      </c>
      <c r="D15" s="49">
        <v>-0.1034527</v>
      </c>
      <c r="E15" s="49">
        <v>-0.1975972</v>
      </c>
      <c r="F15" s="49">
        <v>-0.3727644</v>
      </c>
      <c r="G15" s="49">
        <v>-0.2025872</v>
      </c>
    </row>
    <row r="16" spans="1:7" ht="12.75">
      <c r="A16" t="s">
        <v>24</v>
      </c>
      <c r="B16" s="49">
        <v>-0.0005809959</v>
      </c>
      <c r="C16" s="49">
        <v>0.01090673</v>
      </c>
      <c r="D16" s="49">
        <v>-0.01839607</v>
      </c>
      <c r="E16" s="49">
        <v>0.02049766</v>
      </c>
      <c r="F16" s="49">
        <v>0.04233599</v>
      </c>
      <c r="G16" s="49">
        <v>0.008703244</v>
      </c>
    </row>
    <row r="17" spans="1:7" ht="12.75">
      <c r="A17" t="s">
        <v>25</v>
      </c>
      <c r="B17" s="49">
        <v>-0.03990089</v>
      </c>
      <c r="C17" s="49">
        <v>-0.02856667</v>
      </c>
      <c r="D17" s="49">
        <v>-0.02136255</v>
      </c>
      <c r="E17" s="49">
        <v>-0.02584121</v>
      </c>
      <c r="F17" s="49">
        <v>-0.03096705</v>
      </c>
      <c r="G17" s="49">
        <v>-0.02813667</v>
      </c>
    </row>
    <row r="18" spans="1:7" ht="12.75">
      <c r="A18" t="s">
        <v>26</v>
      </c>
      <c r="B18" s="49">
        <v>-0.02784725</v>
      </c>
      <c r="C18" s="49">
        <v>0.04523921</v>
      </c>
      <c r="D18" s="49">
        <v>0.01978363</v>
      </c>
      <c r="E18" s="49">
        <v>0.03086843</v>
      </c>
      <c r="F18" s="49">
        <v>-0.03259479</v>
      </c>
      <c r="G18" s="49">
        <v>0.0146931</v>
      </c>
    </row>
    <row r="19" spans="1:7" ht="12.75">
      <c r="A19" t="s">
        <v>27</v>
      </c>
      <c r="B19" s="49">
        <v>-0.21563</v>
      </c>
      <c r="C19" s="49">
        <v>-0.2011432</v>
      </c>
      <c r="D19" s="49">
        <v>-0.2088852</v>
      </c>
      <c r="E19" s="49">
        <v>-0.193863</v>
      </c>
      <c r="F19" s="49">
        <v>-0.1470531</v>
      </c>
      <c r="G19" s="49">
        <v>-0.196123</v>
      </c>
    </row>
    <row r="20" spans="1:7" ht="12.75">
      <c r="A20" t="s">
        <v>28</v>
      </c>
      <c r="B20" s="49">
        <v>0.003812471</v>
      </c>
      <c r="C20" s="49">
        <v>0.00339434</v>
      </c>
      <c r="D20" s="49">
        <v>0.0007679967</v>
      </c>
      <c r="E20" s="49">
        <v>0.001254559</v>
      </c>
      <c r="F20" s="49">
        <v>0.0013685</v>
      </c>
      <c r="G20" s="49">
        <v>0.002037518</v>
      </c>
    </row>
    <row r="21" spans="1:7" ht="12.75">
      <c r="A21" t="s">
        <v>29</v>
      </c>
      <c r="B21" s="49">
        <v>-1.872519</v>
      </c>
      <c r="C21" s="49">
        <v>48.19871</v>
      </c>
      <c r="D21" s="49">
        <v>-65.3155</v>
      </c>
      <c r="E21" s="49">
        <v>15.85591</v>
      </c>
      <c r="F21" s="49">
        <v>4.308201</v>
      </c>
      <c r="G21" s="49">
        <v>0.006752914</v>
      </c>
    </row>
    <row r="22" spans="1:7" ht="12.75">
      <c r="A22" t="s">
        <v>30</v>
      </c>
      <c r="B22" s="49">
        <v>-59.69065</v>
      </c>
      <c r="C22" s="49">
        <v>-71.84268</v>
      </c>
      <c r="D22" s="49">
        <v>2.633062</v>
      </c>
      <c r="E22" s="49">
        <v>62.86285</v>
      </c>
      <c r="F22" s="49">
        <v>76.30389</v>
      </c>
      <c r="G22" s="49">
        <v>0</v>
      </c>
    </row>
    <row r="23" spans="1:7" ht="12.75">
      <c r="A23" t="s">
        <v>31</v>
      </c>
      <c r="B23" s="49">
        <v>-1.896682</v>
      </c>
      <c r="C23" s="49">
        <v>1.774334</v>
      </c>
      <c r="D23" s="49">
        <v>0.522866</v>
      </c>
      <c r="E23" s="49">
        <v>-0.6460155</v>
      </c>
      <c r="F23" s="49">
        <v>0.302715</v>
      </c>
      <c r="G23" s="49">
        <v>0.1634732</v>
      </c>
    </row>
    <row r="24" spans="1:7" ht="12.75">
      <c r="A24" t="s">
        <v>32</v>
      </c>
      <c r="B24" s="49">
        <v>-1.551256</v>
      </c>
      <c r="C24" s="49">
        <v>1.653543</v>
      </c>
      <c r="D24" s="49">
        <v>0.7194615</v>
      </c>
      <c r="E24" s="49">
        <v>1.356476</v>
      </c>
      <c r="F24" s="49">
        <v>0.1235821</v>
      </c>
      <c r="G24" s="49">
        <v>0.689538</v>
      </c>
    </row>
    <row r="25" spans="1:7" ht="12.75">
      <c r="A25" t="s">
        <v>33</v>
      </c>
      <c r="B25" s="49">
        <v>-0.8516189</v>
      </c>
      <c r="C25" s="49">
        <v>0.3041394</v>
      </c>
      <c r="D25" s="49">
        <v>0.0973512</v>
      </c>
      <c r="E25" s="49">
        <v>-0.4311621</v>
      </c>
      <c r="F25" s="49">
        <v>-2.704033</v>
      </c>
      <c r="G25" s="49">
        <v>-0.4915168</v>
      </c>
    </row>
    <row r="26" spans="1:7" ht="12.75">
      <c r="A26" t="s">
        <v>34</v>
      </c>
      <c r="B26" s="49">
        <v>-0.7162883</v>
      </c>
      <c r="C26" s="49">
        <v>-0.6648959</v>
      </c>
      <c r="D26" s="49">
        <v>-0.2618113</v>
      </c>
      <c r="E26" s="49">
        <v>0.06234936</v>
      </c>
      <c r="F26" s="49">
        <v>2.03072</v>
      </c>
      <c r="G26" s="49">
        <v>-0.04031815</v>
      </c>
    </row>
    <row r="27" spans="1:7" ht="12.75">
      <c r="A27" t="s">
        <v>35</v>
      </c>
      <c r="B27" s="49">
        <v>0.01068238</v>
      </c>
      <c r="C27" s="49">
        <v>0.2648471</v>
      </c>
      <c r="D27" s="49">
        <v>0.1415496</v>
      </c>
      <c r="E27" s="49">
        <v>0.1385535</v>
      </c>
      <c r="F27" s="49">
        <v>0.07662827</v>
      </c>
      <c r="G27" s="49">
        <v>0.1429</v>
      </c>
    </row>
    <row r="28" spans="1:7" ht="12.75">
      <c r="A28" t="s">
        <v>36</v>
      </c>
      <c r="B28" s="49">
        <v>0.09730099</v>
      </c>
      <c r="C28" s="49">
        <v>0.3648794</v>
      </c>
      <c r="D28" s="49">
        <v>0.3179544</v>
      </c>
      <c r="E28" s="49">
        <v>0.391008</v>
      </c>
      <c r="F28" s="49">
        <v>-0.02385759</v>
      </c>
      <c r="G28" s="49">
        <v>0.2692528</v>
      </c>
    </row>
    <row r="29" spans="1:7" ht="12.75">
      <c r="A29" t="s">
        <v>37</v>
      </c>
      <c r="B29" s="49">
        <v>8.214379E-05</v>
      </c>
      <c r="C29" s="49">
        <v>0.05696422</v>
      </c>
      <c r="D29" s="49">
        <v>0.03777665</v>
      </c>
      <c r="E29" s="49">
        <v>0.01593508</v>
      </c>
      <c r="F29" s="49">
        <v>-0.1121369</v>
      </c>
      <c r="G29" s="49">
        <v>0.01166149</v>
      </c>
    </row>
    <row r="30" spans="1:7" ht="12.75">
      <c r="A30" t="s">
        <v>38</v>
      </c>
      <c r="B30" s="49">
        <v>0.03169488</v>
      </c>
      <c r="C30" s="49">
        <v>-0.03783195</v>
      </c>
      <c r="D30" s="49">
        <v>-0.03550568</v>
      </c>
      <c r="E30" s="49">
        <v>-0.03634065</v>
      </c>
      <c r="F30" s="49">
        <v>0.2583053</v>
      </c>
      <c r="G30" s="49">
        <v>0.0127047</v>
      </c>
    </row>
    <row r="31" spans="1:7" ht="12.75">
      <c r="A31" t="s">
        <v>39</v>
      </c>
      <c r="B31" s="49">
        <v>0.005881376</v>
      </c>
      <c r="C31" s="49">
        <v>-0.005747069</v>
      </c>
      <c r="D31" s="49">
        <v>0.01692977</v>
      </c>
      <c r="E31" s="49">
        <v>0.03070681</v>
      </c>
      <c r="F31" s="49">
        <v>0.02296739</v>
      </c>
      <c r="G31" s="49">
        <v>0.01399642</v>
      </c>
    </row>
    <row r="32" spans="1:7" ht="12.75">
      <c r="A32" t="s">
        <v>40</v>
      </c>
      <c r="B32" s="49">
        <v>0.05473235</v>
      </c>
      <c r="C32" s="49">
        <v>0.06930561</v>
      </c>
      <c r="D32" s="49">
        <v>0.05399196</v>
      </c>
      <c r="E32" s="49">
        <v>0.05895086</v>
      </c>
      <c r="F32" s="49">
        <v>-0.006173898</v>
      </c>
      <c r="G32" s="49">
        <v>0.05094031</v>
      </c>
    </row>
    <row r="33" spans="1:7" ht="12.75">
      <c r="A33" t="s">
        <v>41</v>
      </c>
      <c r="B33" s="49">
        <v>0.09554866</v>
      </c>
      <c r="C33" s="49">
        <v>0.07297725</v>
      </c>
      <c r="D33" s="49">
        <v>0.1113746</v>
      </c>
      <c r="E33" s="49">
        <v>0.08739572</v>
      </c>
      <c r="F33" s="49">
        <v>0.05584123</v>
      </c>
      <c r="G33" s="49">
        <v>0.08665754</v>
      </c>
    </row>
    <row r="34" spans="1:7" ht="12.75">
      <c r="A34" t="s">
        <v>42</v>
      </c>
      <c r="B34" s="49">
        <v>0.006736237</v>
      </c>
      <c r="C34" s="49">
        <v>0.006559018</v>
      </c>
      <c r="D34" s="49">
        <v>0.0001725508</v>
      </c>
      <c r="E34" s="49">
        <v>-0.0071491</v>
      </c>
      <c r="F34" s="49">
        <v>-0.0344524</v>
      </c>
      <c r="G34" s="49">
        <v>-0.003724204</v>
      </c>
    </row>
    <row r="35" spans="1:7" ht="12.75">
      <c r="A35" t="s">
        <v>43</v>
      </c>
      <c r="B35" s="49">
        <v>-0.005409887</v>
      </c>
      <c r="C35" s="49">
        <v>-0.0001102171</v>
      </c>
      <c r="D35" s="49">
        <v>-2.886345E-05</v>
      </c>
      <c r="E35" s="49">
        <v>-0.00224148</v>
      </c>
      <c r="F35" s="49">
        <v>-0.001221094</v>
      </c>
      <c r="G35" s="49">
        <v>-0.001518289</v>
      </c>
    </row>
    <row r="36" spans="1:6" ht="12.75">
      <c r="A36" t="s">
        <v>44</v>
      </c>
      <c r="B36" s="49">
        <v>22.79663</v>
      </c>
      <c r="C36" s="49">
        <v>22.78748</v>
      </c>
      <c r="D36" s="49">
        <v>22.78748</v>
      </c>
      <c r="E36" s="49">
        <v>22.78137</v>
      </c>
      <c r="F36" s="49">
        <v>22.78442</v>
      </c>
    </row>
    <row r="37" spans="1:6" ht="12.75">
      <c r="A37" t="s">
        <v>45</v>
      </c>
      <c r="B37" s="49">
        <v>-0.4150391</v>
      </c>
      <c r="C37" s="49">
        <v>-0.3860474</v>
      </c>
      <c r="D37" s="49">
        <v>-0.3718058</v>
      </c>
      <c r="E37" s="49">
        <v>-0.3631592</v>
      </c>
      <c r="F37" s="49">
        <v>-0.3611247</v>
      </c>
    </row>
    <row r="38" spans="1:7" ht="12.75">
      <c r="A38" t="s">
        <v>55</v>
      </c>
      <c r="B38" s="49">
        <v>-0.0003008137</v>
      </c>
      <c r="C38" s="49">
        <v>0.0001731142</v>
      </c>
      <c r="D38" s="49">
        <v>-3.709573E-05</v>
      </c>
      <c r="E38" s="49">
        <v>0.0001491199</v>
      </c>
      <c r="F38" s="49">
        <v>-0.0001872772</v>
      </c>
      <c r="G38" s="49">
        <v>0.000182865</v>
      </c>
    </row>
    <row r="39" spans="1:7" ht="12.75">
      <c r="A39" t="s">
        <v>56</v>
      </c>
      <c r="B39" s="49">
        <v>0</v>
      </c>
      <c r="C39" s="49">
        <v>-8.06941E-05</v>
      </c>
      <c r="D39" s="49">
        <v>0.0001110461</v>
      </c>
      <c r="E39" s="49">
        <v>-2.789245E-05</v>
      </c>
      <c r="F39" s="49">
        <v>0</v>
      </c>
      <c r="G39" s="49">
        <v>0.0007903804</v>
      </c>
    </row>
    <row r="40" spans="2:7" ht="12.75">
      <c r="B40" t="s">
        <v>46</v>
      </c>
      <c r="C40">
        <v>-0.003758</v>
      </c>
      <c r="D40" t="s">
        <v>47</v>
      </c>
      <c r="E40">
        <v>3.116786</v>
      </c>
      <c r="F40" t="s">
        <v>48</v>
      </c>
      <c r="G40">
        <v>55.088594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-0.00030081376330369736</v>
      </c>
      <c r="C50">
        <f>-0.017/(C7*C7+C22*C22)*(C21*C22+C6*C7)</f>
        <v>0.00017311425809627806</v>
      </c>
      <c r="D50">
        <f>-0.017/(D7*D7+D22*D22)*(D21*D22+D6*D7)</f>
        <v>-3.7095734868766584E-05</v>
      </c>
      <c r="E50">
        <f>-0.017/(E7*E7+E22*E22)*(E21*E22+E6*E7)</f>
        <v>0.000149119850066723</v>
      </c>
      <c r="F50">
        <f>-0.017/(F7*F7+F22*F22)*(F21*F22+F6*F7)</f>
        <v>-0.00018727720071438605</v>
      </c>
      <c r="G50">
        <f>(B50*B$4+C50*C$4+D50*D$4+E50*E$4+F50*F$4)/SUM(B$4:F$4)</f>
        <v>8.799024575686666E-08</v>
      </c>
    </row>
    <row r="51" spans="1:7" ht="12.75">
      <c r="A51" t="s">
        <v>59</v>
      </c>
      <c r="B51">
        <f>-0.017/(B7*B7+B22*B22)*(B21*B7-B6*B22)</f>
        <v>1.387705393945616E-06</v>
      </c>
      <c r="C51">
        <f>-0.017/(C7*C7+C22*C22)*(C21*C7-C6*C22)</f>
        <v>-8.069410777521517E-05</v>
      </c>
      <c r="D51">
        <f>-0.017/(D7*D7+D22*D22)*(D21*D7-D6*D22)</f>
        <v>0.0001110461175369845</v>
      </c>
      <c r="E51">
        <f>-0.017/(E7*E7+E22*E22)*(E21*E7-E6*E22)</f>
        <v>-2.7892456876676692E-05</v>
      </c>
      <c r="F51">
        <f>-0.017/(F7*F7+F22*F22)*(F21*F7-F6*F22)</f>
        <v>-5.894943807718157E-06</v>
      </c>
      <c r="G51">
        <f>(B51*B$4+C51*C$4+D51*D$4+E51*E$4+F51*F$4)/SUM(B$4:F$4)</f>
        <v>-7.468740391719937E-09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9999.88469641125</v>
      </c>
      <c r="C62">
        <f>C7+(2/0.017)*(C8*C50-C23*C51)</f>
        <v>10000.005969486403</v>
      </c>
      <c r="D62">
        <f>D7+(2/0.017)*(D8*D50-D23*D51)</f>
        <v>9999.990011042208</v>
      </c>
      <c r="E62">
        <f>E7+(2/0.017)*(E8*E50-E23*E51)</f>
        <v>10000.008355681357</v>
      </c>
      <c r="F62">
        <f>F7+(2/0.017)*(F8*F50-F23*F51)</f>
        <v>10000.141841451426</v>
      </c>
    </row>
    <row r="63" spans="1:6" ht="12.75">
      <c r="A63" t="s">
        <v>67</v>
      </c>
      <c r="B63">
        <f>B8+(3/0.017)*(B9*B50-B24*B51)</f>
        <v>3.209655537561486</v>
      </c>
      <c r="C63">
        <f>C8+(3/0.017)*(C9*C50-C24*C51)</f>
        <v>-0.5012573995161704</v>
      </c>
      <c r="D63">
        <f>D8+(3/0.017)*(D9*D50-D24*D51)</f>
        <v>0.7070318581554859</v>
      </c>
      <c r="E63">
        <f>E8+(3/0.017)*(E9*E50-E24*E51)</f>
        <v>0.6207547706910125</v>
      </c>
      <c r="F63">
        <f>F8+(3/0.017)*(F9*F50-F24*F51)</f>
        <v>-6.37548658919246</v>
      </c>
    </row>
    <row r="64" spans="1:6" ht="12.75">
      <c r="A64" t="s">
        <v>68</v>
      </c>
      <c r="B64">
        <f>B9+(4/0.017)*(B10*B50-B25*B51)</f>
        <v>1.1503333855251519</v>
      </c>
      <c r="C64">
        <f>C9+(4/0.017)*(C10*C50-C25*C51)</f>
        <v>0.30974128736237994</v>
      </c>
      <c r="D64">
        <f>D9+(4/0.017)*(D10*D50-D25*D51)</f>
        <v>0.3841665133551403</v>
      </c>
      <c r="E64">
        <f>E9+(4/0.017)*(E10*E50-E25*E51)</f>
        <v>0.6328511642203133</v>
      </c>
      <c r="F64">
        <f>F9+(4/0.017)*(F10*F50-F25*F51)</f>
        <v>-1.6132676620483422</v>
      </c>
    </row>
    <row r="65" spans="1:6" ht="12.75">
      <c r="A65" t="s">
        <v>69</v>
      </c>
      <c r="B65">
        <f>B10+(5/0.017)*(B11*B50-B26*B51)</f>
        <v>-1.2307754487007525</v>
      </c>
      <c r="C65">
        <f>C10+(5/0.017)*(C11*C50-C26*C51)</f>
        <v>0.21892298377486724</v>
      </c>
      <c r="D65">
        <f>D10+(5/0.017)*(D11*D50-D26*D51)</f>
        <v>-0.43836084897628325</v>
      </c>
      <c r="E65">
        <f>E10+(5/0.017)*(E11*E50-E26*E51)</f>
        <v>-0.16993628687335877</v>
      </c>
      <c r="F65">
        <f>F10+(5/0.017)*(F11*F50-F26*F51)</f>
        <v>-0.4087006353243267</v>
      </c>
    </row>
    <row r="66" spans="1:6" ht="12.75">
      <c r="A66" t="s">
        <v>70</v>
      </c>
      <c r="B66">
        <f>B11+(6/0.017)*(B12*B50-B27*B51)</f>
        <v>3.424307350750978</v>
      </c>
      <c r="C66">
        <f>C11+(6/0.017)*(C12*C50-C27*C51)</f>
        <v>2.709163480062774</v>
      </c>
      <c r="D66">
        <f>D11+(6/0.017)*(D12*D50-D27*D51)</f>
        <v>2.9094641003981114</v>
      </c>
      <c r="E66">
        <f>E11+(6/0.017)*(E12*E50-E27*E51)</f>
        <v>1.8323101278297305</v>
      </c>
      <c r="F66">
        <f>F11+(6/0.017)*(F12*F50-F27*F51)</f>
        <v>14.223654419010806</v>
      </c>
    </row>
    <row r="67" spans="1:6" ht="12.75">
      <c r="A67" t="s">
        <v>71</v>
      </c>
      <c r="B67">
        <f>B12+(7/0.017)*(B13*B50-B28*B51)</f>
        <v>0.23851998259844212</v>
      </c>
      <c r="C67">
        <f>C12+(7/0.017)*(C13*C50-C28*C51)</f>
        <v>0.05687285101896482</v>
      </c>
      <c r="D67">
        <f>D12+(7/0.017)*(D13*D50-D28*D51)</f>
        <v>0.12453874014165672</v>
      </c>
      <c r="E67">
        <f>E12+(7/0.017)*(E13*E50-E28*E51)</f>
        <v>0.20012869746541614</v>
      </c>
      <c r="F67">
        <f>F12+(7/0.017)*(F13*F50-F28*F51)</f>
        <v>0.0752775353401565</v>
      </c>
    </row>
    <row r="68" spans="1:6" ht="12.75">
      <c r="A68" t="s">
        <v>72</v>
      </c>
      <c r="B68">
        <f>B13+(8/0.017)*(B14*B50-B29*B51)</f>
        <v>-0.04438945958828794</v>
      </c>
      <c r="C68">
        <f>C13+(8/0.017)*(C14*C50-C29*C51)</f>
        <v>0.11512070683026837</v>
      </c>
      <c r="D68">
        <f>D13+(8/0.017)*(D14*D50-D29*D51)</f>
        <v>0.013830669906973327</v>
      </c>
      <c r="E68">
        <f>E13+(8/0.017)*(E14*E50-E29*E51)</f>
        <v>0.05667074600554128</v>
      </c>
      <c r="F68">
        <f>F13+(8/0.017)*(F14*F50-F29*F51)</f>
        <v>-0.18271831674619957</v>
      </c>
    </row>
    <row r="69" spans="1:6" ht="12.75">
      <c r="A69" t="s">
        <v>73</v>
      </c>
      <c r="B69">
        <f>B14+(9/0.017)*(B15*B50-B30*B51)</f>
        <v>-0.15069342830491964</v>
      </c>
      <c r="C69">
        <f>C14+(9/0.017)*(C15*C50-C30*C51)</f>
        <v>-0.022714457178072925</v>
      </c>
      <c r="D69">
        <f>D14+(9/0.017)*(D15*D50-D30*D51)</f>
        <v>0.043580756859206905</v>
      </c>
      <c r="E69">
        <f>E14+(9/0.017)*(E15*E50-E30*E51)</f>
        <v>-0.05102927727384689</v>
      </c>
      <c r="F69">
        <f>F14+(9/0.017)*(F15*F50-F30*F51)</f>
        <v>-0.08412708721879876</v>
      </c>
    </row>
    <row r="70" spans="1:6" ht="12.75">
      <c r="A70" t="s">
        <v>74</v>
      </c>
      <c r="B70">
        <f>B15+(10/0.017)*(B16*B50-B31*B51)</f>
        <v>-0.3568112941494447</v>
      </c>
      <c r="C70">
        <f>C15+(10/0.017)*(C16*C50-C31*C51)</f>
        <v>-0.11862644360768893</v>
      </c>
      <c r="D70">
        <f>D15+(10/0.017)*(D16*D50-D31*D51)</f>
        <v>-0.10415715264349813</v>
      </c>
      <c r="E70">
        <f>E15+(10/0.017)*(E16*E50-E31*E51)</f>
        <v>-0.19529537861196236</v>
      </c>
      <c r="F70">
        <f>F15+(10/0.017)*(F16*F50-F31*F51)</f>
        <v>-0.3773486201313013</v>
      </c>
    </row>
    <row r="71" spans="1:6" ht="12.75">
      <c r="A71" t="s">
        <v>75</v>
      </c>
      <c r="B71">
        <f>B16+(11/0.017)*(B17*B50-B32*B51)</f>
        <v>0.007136335248837295</v>
      </c>
      <c r="C71">
        <f>C16+(11/0.017)*(C17*C50-C32*C51)</f>
        <v>0.011325543016105536</v>
      </c>
      <c r="D71">
        <f>D16+(11/0.017)*(D17*D50-D32*D51)</f>
        <v>-0.021762806382247375</v>
      </c>
      <c r="E71">
        <f>E16+(11/0.017)*(E17*E50-E32*E51)</f>
        <v>0.019068208032714903</v>
      </c>
      <c r="F71">
        <f>F16+(11/0.017)*(F17*F50-F32*F51)</f>
        <v>0.04606500789544566</v>
      </c>
    </row>
    <row r="72" spans="1:6" ht="12.75">
      <c r="A72" t="s">
        <v>76</v>
      </c>
      <c r="B72">
        <f>B17+(12/0.017)*(B18*B50-B33*B51)</f>
        <v>-0.034081424579322867</v>
      </c>
      <c r="C72">
        <f>C17+(12/0.017)*(C18*C50-C33*C51)</f>
        <v>-0.01888169139812903</v>
      </c>
      <c r="D72">
        <f>D17+(12/0.017)*(D18*D50-D33*D51)</f>
        <v>-0.030610741916792764</v>
      </c>
      <c r="E72">
        <f>E17+(12/0.017)*(E18*E50-E33*E51)</f>
        <v>-0.020871249761387357</v>
      </c>
      <c r="F72">
        <f>F17+(12/0.017)*(F18*F50-F33*F51)</f>
        <v>-0.026425796864416144</v>
      </c>
    </row>
    <row r="73" spans="1:6" ht="12.75">
      <c r="A73" t="s">
        <v>77</v>
      </c>
      <c r="B73">
        <f>B18+(13/0.017)*(B19*B50-B34*B51)</f>
        <v>0.021747844723166692</v>
      </c>
      <c r="C73">
        <f>C18+(13/0.017)*(C19*C50-C34*C51)</f>
        <v>0.01901631220362612</v>
      </c>
      <c r="D73">
        <f>D18+(13/0.017)*(D19*D50-D34*D51)</f>
        <v>0.025694492100605173</v>
      </c>
      <c r="E73">
        <f>E18+(13/0.017)*(E19*E50-E34*E51)</f>
        <v>0.008609197238808926</v>
      </c>
      <c r="F73">
        <f>F18+(13/0.017)*(F19*F50-F34*F51)</f>
        <v>-0.011690332734687562</v>
      </c>
    </row>
    <row r="74" spans="1:6" ht="12.75">
      <c r="A74" t="s">
        <v>78</v>
      </c>
      <c r="B74">
        <f>B19+(14/0.017)*(B20*B50-B35*B51)</f>
        <v>-0.21656827705145643</v>
      </c>
      <c r="C74">
        <f>C19+(14/0.017)*(C20*C50-C35*C51)</f>
        <v>-0.2006666113574161</v>
      </c>
      <c r="D74">
        <f>D19+(14/0.017)*(D20*D50-D35*D51)</f>
        <v>-0.20890602230533112</v>
      </c>
      <c r="E74">
        <f>E19+(14/0.017)*(E20*E50-E35*E51)</f>
        <v>-0.19376042178115535</v>
      </c>
      <c r="F74">
        <f>F19+(14/0.017)*(F20*F50-F35*F51)</f>
        <v>-0.14727008940092248</v>
      </c>
    </row>
    <row r="75" spans="1:6" ht="12.75">
      <c r="A75" t="s">
        <v>79</v>
      </c>
      <c r="B75" s="49">
        <f>B20</f>
        <v>0.003812471</v>
      </c>
      <c r="C75" s="49">
        <f>C20</f>
        <v>0.00339434</v>
      </c>
      <c r="D75" s="49">
        <f>D20</f>
        <v>0.0007679967</v>
      </c>
      <c r="E75" s="49">
        <f>E20</f>
        <v>0.001254559</v>
      </c>
      <c r="F75" s="49">
        <f>F20</f>
        <v>0.0013685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-59.62299335630429</v>
      </c>
      <c r="C82">
        <f>C22+(2/0.017)*(C8*C51+C23*C50)</f>
        <v>-71.80147403833776</v>
      </c>
      <c r="D82">
        <f>D22+(2/0.017)*(D8*D51+D23*D50)</f>
        <v>2.640233899696164</v>
      </c>
      <c r="E82">
        <f>E22+(2/0.017)*(E8*E51+E23*E50)</f>
        <v>62.84955719504814</v>
      </c>
      <c r="F82">
        <f>F22+(2/0.017)*(F8*F51+F23*F50)</f>
        <v>76.30167854763903</v>
      </c>
    </row>
    <row r="83" spans="1:6" ht="12.75">
      <c r="A83" t="s">
        <v>82</v>
      </c>
      <c r="B83">
        <f>B23+(3/0.017)*(B9*B51+B24*B50)</f>
        <v>-1.8140683273003235</v>
      </c>
      <c r="C83">
        <f>C23+(3/0.017)*(C9*C51+C24*C50)</f>
        <v>1.820576925048518</v>
      </c>
      <c r="D83">
        <f>D23+(3/0.017)*(D9*D51+D24*D50)</f>
        <v>0.5256633027202149</v>
      </c>
      <c r="E83">
        <f>E23+(3/0.017)*(E9*E51+E24*E50)</f>
        <v>-0.613491647621292</v>
      </c>
      <c r="F83">
        <f>F23+(3/0.017)*(F9*F51+F24*F50)</f>
        <v>0.30028807307398536</v>
      </c>
    </row>
    <row r="84" spans="1:6" ht="12.75">
      <c r="A84" t="s">
        <v>83</v>
      </c>
      <c r="B84">
        <f>B24+(4/0.017)*(B10*B51+B25*B50)</f>
        <v>-1.4912810015404745</v>
      </c>
      <c r="C84">
        <f>C24+(4/0.017)*(C10*C51+C25*C50)</f>
        <v>1.6640847458069894</v>
      </c>
      <c r="D84">
        <f>D24+(4/0.017)*(D10*D51+D25*D50)</f>
        <v>0.7077661633595056</v>
      </c>
      <c r="E84">
        <f>E24+(4/0.017)*(E10*E51+E25*E50)</f>
        <v>1.3429905567605767</v>
      </c>
      <c r="F84">
        <f>F24+(4/0.017)*(F10*F51+F25*F50)</f>
        <v>0.2422207003868162</v>
      </c>
    </row>
    <row r="85" spans="1:6" ht="12.75">
      <c r="A85" t="s">
        <v>84</v>
      </c>
      <c r="B85">
        <f>B25+(5/0.017)*(B11*B51+B26*B50)</f>
        <v>-0.7868379823912479</v>
      </c>
      <c r="C85">
        <f>C25+(5/0.017)*(C11*C51+C26*C50)</f>
        <v>0.20621964044875501</v>
      </c>
      <c r="D85">
        <f>D25+(5/0.017)*(D11*D51+D26*D50)</f>
        <v>0.19547337525369263</v>
      </c>
      <c r="E85">
        <f>E25+(5/0.017)*(E11*E51+E26*E50)</f>
        <v>-0.4433650923424623</v>
      </c>
      <c r="F85">
        <f>F25+(5/0.017)*(F11*F51+F26*F50)</f>
        <v>-2.840555885620468</v>
      </c>
    </row>
    <row r="86" spans="1:6" ht="12.75">
      <c r="A86" t="s">
        <v>85</v>
      </c>
      <c r="B86">
        <f>B26+(6/0.017)*(B12*B51+B27*B50)</f>
        <v>-0.7173100694594705</v>
      </c>
      <c r="C86">
        <f>C26+(6/0.017)*(C12*C51+C27*C50)</f>
        <v>-0.6497574329977993</v>
      </c>
      <c r="D86">
        <f>D26+(6/0.017)*(D12*D51+D27*D50)</f>
        <v>-0.25820386381792626</v>
      </c>
      <c r="E86">
        <f>E26+(6/0.017)*(E12*E51+E27*E50)</f>
        <v>0.06775117695954368</v>
      </c>
      <c r="F86">
        <f>F26+(6/0.017)*(F12*F51+F27*F50)</f>
        <v>2.0255292858261855</v>
      </c>
    </row>
    <row r="87" spans="1:6" ht="12.75">
      <c r="A87" t="s">
        <v>86</v>
      </c>
      <c r="B87">
        <f>B27+(7/0.017)*(B13*B51+B28*B50)</f>
        <v>-0.0014119071138753193</v>
      </c>
      <c r="C87">
        <f>C27+(7/0.017)*(C13*C51+C28*C50)</f>
        <v>0.2870758454071846</v>
      </c>
      <c r="D87">
        <f>D27+(7/0.017)*(D13*D51+D28*D50)</f>
        <v>0.13744710693782733</v>
      </c>
      <c r="E87">
        <f>E27+(7/0.017)*(E13*E51+E28*E50)</f>
        <v>0.16188569604455846</v>
      </c>
      <c r="F87">
        <f>F27+(7/0.017)*(F13*F51+F28*F50)</f>
        <v>0.0789368653509602</v>
      </c>
    </row>
    <row r="88" spans="1:6" ht="12.75">
      <c r="A88" t="s">
        <v>87</v>
      </c>
      <c r="B88">
        <f>B28+(8/0.017)*(B14*B51+B29*B50)</f>
        <v>0.09715385021880146</v>
      </c>
      <c r="C88">
        <f>C28+(8/0.017)*(C14*C51+C29*C50)</f>
        <v>0.369905434982183</v>
      </c>
      <c r="D88">
        <f>D28+(8/0.017)*(D14*D51+D29*D50)</f>
        <v>0.31935709039728954</v>
      </c>
      <c r="E88">
        <f>E28+(8/0.017)*(E14*E51+E29*E50)</f>
        <v>0.3925842321218077</v>
      </c>
      <c r="F88">
        <f>F28+(8/0.017)*(F14*F51+F29*F50)</f>
        <v>-0.013636776418154405</v>
      </c>
    </row>
    <row r="89" spans="1:6" ht="12.75">
      <c r="A89" t="s">
        <v>88</v>
      </c>
      <c r="B89">
        <f>B29+(9/0.017)*(B15*B51+B30*B50)</f>
        <v>-0.005227613258186236</v>
      </c>
      <c r="C89">
        <f>C29+(9/0.017)*(C15*C51+C30*C50)</f>
        <v>0.058600533899185084</v>
      </c>
      <c r="D89">
        <f>D29+(9/0.017)*(D15*D51+D30*D50)</f>
        <v>0.03239204985123952</v>
      </c>
      <c r="E89">
        <f>E29+(9/0.017)*(E15*E51+E30*E50)</f>
        <v>0.015983975994448424</v>
      </c>
      <c r="F89">
        <f>F29+(9/0.017)*(F15*F51+F30*F50)</f>
        <v>-0.13658368911173807</v>
      </c>
    </row>
    <row r="90" spans="1:6" ht="12.75">
      <c r="A90" t="s">
        <v>89</v>
      </c>
      <c r="B90">
        <f>B30+(10/0.017)*(B16*B51+B31*B50)</f>
        <v>0.030653700529936274</v>
      </c>
      <c r="C90">
        <f>C30+(10/0.017)*(C16*C51+C31*C50)</f>
        <v>-0.03893489613662253</v>
      </c>
      <c r="D90">
        <f>D30+(10/0.017)*(D16*D51+D31*D50)</f>
        <v>-0.03707675906514576</v>
      </c>
      <c r="E90">
        <f>E30+(10/0.017)*(E16*E51+E31*E50)</f>
        <v>-0.033983435408467905</v>
      </c>
      <c r="F90">
        <f>F30+(10/0.017)*(F16*F51+F31*F50)</f>
        <v>0.2556283371829355</v>
      </c>
    </row>
    <row r="91" spans="1:6" ht="12.75">
      <c r="A91" t="s">
        <v>90</v>
      </c>
      <c r="B91">
        <f>B31+(11/0.017)*(B17*B51+B32*B50)</f>
        <v>-0.004807786555326166</v>
      </c>
      <c r="C91">
        <f>C31+(11/0.017)*(C17*C51+C32*C50)</f>
        <v>0.003507781779588762</v>
      </c>
      <c r="D91">
        <f>D31+(11/0.017)*(D17*D51+D32*D50)</f>
        <v>0.014098823153803392</v>
      </c>
      <c r="E91">
        <f>E31+(11/0.017)*(E17*E51+E32*E50)</f>
        <v>0.036861321802398574</v>
      </c>
      <c r="F91">
        <f>F31+(11/0.017)*(F17*F51+F32*F50)</f>
        <v>0.023833658994138023</v>
      </c>
    </row>
    <row r="92" spans="1:6" ht="12.75">
      <c r="A92" t="s">
        <v>91</v>
      </c>
      <c r="B92">
        <f>B32+(12/0.017)*(B18*B51+B33*B50)</f>
        <v>0.034416352984289175</v>
      </c>
      <c r="C92">
        <f>C32+(12/0.017)*(C18*C51+C33*C50)</f>
        <v>0.0756464557441772</v>
      </c>
      <c r="D92">
        <f>D32+(12/0.017)*(D18*D51+D33*D50)</f>
        <v>0.05262634070793408</v>
      </c>
      <c r="E92">
        <f>E32+(12/0.017)*(E18*E51+E33*E50)</f>
        <v>0.06754246492488065</v>
      </c>
      <c r="F92">
        <f>F32+(12/0.017)*(F18*F51+F33*F50)</f>
        <v>-0.013420235494146227</v>
      </c>
    </row>
    <row r="93" spans="1:6" ht="12.75">
      <c r="A93" t="s">
        <v>92</v>
      </c>
      <c r="B93">
        <f>B33+(13/0.017)*(B19*B51+B34*B50)</f>
        <v>0.0937702724520331</v>
      </c>
      <c r="C93">
        <f>C33+(13/0.017)*(C19*C51+C34*C50)</f>
        <v>0.0862575381012649</v>
      </c>
      <c r="D93">
        <f>D33+(13/0.017)*(D19*D51+D34*D50)</f>
        <v>0.09363167130555053</v>
      </c>
      <c r="E93">
        <f>E33+(13/0.017)*(E19*E51+E34*E50)</f>
        <v>0.09071549378916619</v>
      </c>
      <c r="F93">
        <f>F33+(13/0.017)*(F19*F51+F34*F50)</f>
        <v>0.06143812672263882</v>
      </c>
    </row>
    <row r="94" spans="1:6" ht="12.75">
      <c r="A94" t="s">
        <v>93</v>
      </c>
      <c r="B94">
        <f>B34+(14/0.017)*(B20*B51+B35*B50)</f>
        <v>0.008080779750425997</v>
      </c>
      <c r="C94">
        <f>C34+(14/0.017)*(C20*C51+C35*C50)</f>
        <v>0.006317737561767973</v>
      </c>
      <c r="D94">
        <f>D34+(14/0.017)*(D20*D51+D35*D50)</f>
        <v>0.00024366566340396458</v>
      </c>
      <c r="E94">
        <f>E34+(14/0.017)*(E20*E51+E35*E50)</f>
        <v>-0.007453181560040016</v>
      </c>
      <c r="F94">
        <f>F34+(14/0.017)*(F20*F51+F35*F50)</f>
        <v>-0.03427071637074142</v>
      </c>
    </row>
    <row r="95" spans="1:6" ht="12.75">
      <c r="A95" t="s">
        <v>94</v>
      </c>
      <c r="B95" s="49">
        <f>B35</f>
        <v>-0.005409887</v>
      </c>
      <c r="C95" s="49">
        <f>C35</f>
        <v>-0.0001102171</v>
      </c>
      <c r="D95" s="49">
        <f>D35</f>
        <v>-2.886345E-05</v>
      </c>
      <c r="E95" s="49">
        <f>E35</f>
        <v>-0.00224148</v>
      </c>
      <c r="F95" s="49">
        <f>F35</f>
        <v>-0.001221094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3.209692546468425</v>
      </c>
      <c r="C103">
        <f>C63*10000/C62</f>
        <v>-0.501257100291426</v>
      </c>
      <c r="D103">
        <f>D63*10000/D62</f>
        <v>0.7070325644073302</v>
      </c>
      <c r="E103">
        <f>E63*10000/E62</f>
        <v>0.6207542520085394</v>
      </c>
      <c r="F103">
        <f>F63*10000/F62</f>
        <v>-6.375396159647989</v>
      </c>
      <c r="G103">
        <f>AVERAGE(C103:E103)</f>
        <v>0.2755099053748145</v>
      </c>
      <c r="H103">
        <f>STDEV(C103:E103)</f>
        <v>0.6740817625602764</v>
      </c>
      <c r="I103">
        <f>(B103*B4+C103*C4+D103*D4+E103*E4+F103*F4)/SUM(B4:F4)</f>
        <v>-0.18885185270052632</v>
      </c>
      <c r="K103">
        <f>(LN(H103)+LN(H123))/2-LN(K114*K115^3)</f>
        <v>-3.977203325716394</v>
      </c>
    </row>
    <row r="104" spans="1:11" ht="12.75">
      <c r="A104" t="s">
        <v>68</v>
      </c>
      <c r="B104">
        <f>B64*10000/B62</f>
        <v>1.1503466494348504</v>
      </c>
      <c r="C104">
        <f>C64*10000/C62</f>
        <v>0.30974110246284997</v>
      </c>
      <c r="D104">
        <f>D64*10000/D62</f>
        <v>0.3841668970978323</v>
      </c>
      <c r="E104">
        <f>E64*10000/E62</f>
        <v>0.6328506354304877</v>
      </c>
      <c r="F104">
        <f>F64*10000/F62</f>
        <v>-1.6132447795502385</v>
      </c>
      <c r="G104">
        <f>AVERAGE(C104:E104)</f>
        <v>0.44225287833039</v>
      </c>
      <c r="H104">
        <f>STDEV(C104:E104)</f>
        <v>0.16920528503995688</v>
      </c>
      <c r="I104">
        <f>(B104*B4+C104*C4+D104*D4+E104*E4+F104*F4)/SUM(B4:F4)</f>
        <v>0.2700176536910474</v>
      </c>
      <c r="K104">
        <f>(LN(H104)+LN(H124))/2-LN(K114*K115^4)</f>
        <v>-4.535632027328967</v>
      </c>
    </row>
    <row r="105" spans="1:11" ht="12.75">
      <c r="A105" t="s">
        <v>69</v>
      </c>
      <c r="B105">
        <f>B65*10000/B62</f>
        <v>-1.2307896401470029</v>
      </c>
      <c r="C105">
        <f>C65*10000/C62</f>
        <v>0.21892285308916773</v>
      </c>
      <c r="D105">
        <f>D65*10000/D62</f>
        <v>-0.4383612868535225</v>
      </c>
      <c r="E105">
        <f>E65*10000/E62</f>
        <v>-0.169936144880131</v>
      </c>
      <c r="F105">
        <f>F65*10000/F62</f>
        <v>-0.4086948383374207</v>
      </c>
      <c r="G105">
        <f>AVERAGE(C105:E105)</f>
        <v>-0.1297915262148286</v>
      </c>
      <c r="H105">
        <f>STDEV(C105:E105)</f>
        <v>0.33047587349288815</v>
      </c>
      <c r="I105">
        <f>(B105*B4+C105*C4+D105*D4+E105*E4+F105*F4)/SUM(B4:F4)</f>
        <v>-0.3262427853462428</v>
      </c>
      <c r="K105">
        <f>(LN(H105)+LN(H125))/2-LN(K114*K115^5)</f>
        <v>-3.744000801178014</v>
      </c>
    </row>
    <row r="106" spans="1:11" ht="12.75">
      <c r="A106" t="s">
        <v>70</v>
      </c>
      <c r="B106">
        <f>B66*10000/B62</f>
        <v>3.424346834698894</v>
      </c>
      <c r="C106">
        <f>C66*10000/C62</f>
        <v>2.7091618628322838</v>
      </c>
      <c r="D106">
        <f>D66*10000/D62</f>
        <v>2.909467006652424</v>
      </c>
      <c r="E106">
        <f>E66*10000/E62</f>
        <v>1.8323085968110522</v>
      </c>
      <c r="F106">
        <f>F66*10000/F62</f>
        <v>14.223452671493682</v>
      </c>
      <c r="G106">
        <f>AVERAGE(C106:E106)</f>
        <v>2.4836458220985866</v>
      </c>
      <c r="H106">
        <f>STDEV(C106:E106)</f>
        <v>0.5728967389016562</v>
      </c>
      <c r="I106">
        <f>(B106*B4+C106*C4+D106*D4+E106*E4+F106*F4)/SUM(B4:F4)</f>
        <v>4.188243784775144</v>
      </c>
      <c r="K106">
        <f>(LN(H106)+LN(H126))/2-LN(K114*K115^6)</f>
        <v>-2.8950003278575895</v>
      </c>
    </row>
    <row r="107" spans="1:11" ht="12.75">
      <c r="A107" t="s">
        <v>71</v>
      </c>
      <c r="B107">
        <f>B67*10000/B62</f>
        <v>0.23852273285115172</v>
      </c>
      <c r="C107">
        <f>C67*10000/C62</f>
        <v>0.056872817068814</v>
      </c>
      <c r="D107">
        <f>D67*10000/D62</f>
        <v>0.12453886454300286</v>
      </c>
      <c r="E107">
        <f>E67*10000/E62</f>
        <v>0.20012853024439323</v>
      </c>
      <c r="F107">
        <f>F67*10000/F62</f>
        <v>0.07527646760781413</v>
      </c>
      <c r="G107">
        <f>AVERAGE(C107:E107)</f>
        <v>0.1271800706187367</v>
      </c>
      <c r="H107">
        <f>STDEV(C107:E107)</f>
        <v>0.07166436922566069</v>
      </c>
      <c r="I107">
        <f>(B107*B4+C107*C4+D107*D4+E107*E4+F107*F4)/SUM(B4:F4)</f>
        <v>0.13634348857339457</v>
      </c>
      <c r="K107">
        <f>(LN(H107)+LN(H127))/2-LN(K114*K115^7)</f>
        <v>-4.092367115640641</v>
      </c>
    </row>
    <row r="108" spans="1:9" ht="12.75">
      <c r="A108" t="s">
        <v>72</v>
      </c>
      <c r="B108">
        <f>B68*10000/B62</f>
        <v>-0.04438997142058887</v>
      </c>
      <c r="C108">
        <f>C68*10000/C62</f>
        <v>0.11512063810915997</v>
      </c>
      <c r="D108">
        <f>D68*10000/D62</f>
        <v>0.01383068372238492</v>
      </c>
      <c r="E108">
        <f>E68*10000/E62</f>
        <v>0.05667069865331125</v>
      </c>
      <c r="F108">
        <f>F68*10000/F62</f>
        <v>-0.1827157250798352</v>
      </c>
      <c r="G108">
        <f>AVERAGE(C108:E108)</f>
        <v>0.06187400682828539</v>
      </c>
      <c r="H108">
        <f>STDEV(C108:E108)</f>
        <v>0.05084505410451991</v>
      </c>
      <c r="I108">
        <f>(B108*B4+C108*C4+D108*D4+E108*E4+F108*F4)/SUM(B4:F4)</f>
        <v>0.013832533883210625</v>
      </c>
    </row>
    <row r="109" spans="1:9" ht="12.75">
      <c r="A109" t="s">
        <v>73</v>
      </c>
      <c r="B109">
        <f>B69*10000/B62</f>
        <v>-0.15069516587426288</v>
      </c>
      <c r="C109">
        <f>C69*10000/C62</f>
        <v>-0.022714443618716693</v>
      </c>
      <c r="D109">
        <f>D69*10000/D62</f>
        <v>0.04358080039188447</v>
      </c>
      <c r="E109">
        <f>E69*10000/E62</f>
        <v>-0.05102923463544444</v>
      </c>
      <c r="F109">
        <f>F69*10000/F62</f>
        <v>-0.08412589396490851</v>
      </c>
      <c r="G109">
        <f>AVERAGE(C109:E109)</f>
        <v>-0.010054292620758886</v>
      </c>
      <c r="H109">
        <f>STDEV(C109:E109)</f>
        <v>0.0485589770221369</v>
      </c>
      <c r="I109">
        <f>(B109*B4+C109*C4+D109*D4+E109*E4+F109*F4)/SUM(B4:F4)</f>
        <v>-0.04029510311556787</v>
      </c>
    </row>
    <row r="110" spans="1:11" ht="12.75">
      <c r="A110" t="s">
        <v>74</v>
      </c>
      <c r="B110">
        <f>B70*10000/B62</f>
        <v>-0.35681540835915515</v>
      </c>
      <c r="C110">
        <f>C70*10000/C62</f>
        <v>-0.11862637279383699</v>
      </c>
      <c r="D110">
        <f>D70*10000/D62</f>
        <v>-0.1041572566857422</v>
      </c>
      <c r="E110">
        <f>E70*10000/E62</f>
        <v>-0.1952952154295033</v>
      </c>
      <c r="F110">
        <f>F70*10000/F62</f>
        <v>-0.3773432678396217</v>
      </c>
      <c r="G110">
        <f>AVERAGE(C110:E110)</f>
        <v>-0.13935961496969415</v>
      </c>
      <c r="H110">
        <f>STDEV(C110:E110)</f>
        <v>0.04897889728584062</v>
      </c>
      <c r="I110">
        <f>(B110*B4+C110*C4+D110*D4+E110*E4+F110*F4)/SUM(B4:F4)</f>
        <v>-0.20260666938214222</v>
      </c>
      <c r="K110">
        <f>EXP(AVERAGE(K103:K107))</f>
        <v>0.021304419925709982</v>
      </c>
    </row>
    <row r="111" spans="1:9" ht="12.75">
      <c r="A111" t="s">
        <v>75</v>
      </c>
      <c r="B111">
        <f>B71*10000/B62</f>
        <v>0.007136417534292547</v>
      </c>
      <c r="C111">
        <f>C71*10000/C62</f>
        <v>0.011325536255342068</v>
      </c>
      <c r="D111">
        <f>D71*10000/D62</f>
        <v>-0.02176282812104453</v>
      </c>
      <c r="E111">
        <f>E71*10000/E62</f>
        <v>0.019068192099941178</v>
      </c>
      <c r="F111">
        <f>F71*10000/F62</f>
        <v>0.04606435451195536</v>
      </c>
      <c r="G111">
        <f>AVERAGE(C111:E111)</f>
        <v>0.0028769667447462385</v>
      </c>
      <c r="H111">
        <f>STDEV(C111:E111)</f>
        <v>0.021687019116355365</v>
      </c>
      <c r="I111">
        <f>(B111*B4+C111*C4+D111*D4+E111*E4+F111*F4)/SUM(B4:F4)</f>
        <v>0.009265396064088553</v>
      </c>
    </row>
    <row r="112" spans="1:9" ht="12.75">
      <c r="A112" t="s">
        <v>76</v>
      </c>
      <c r="B112">
        <f>B72*10000/B62</f>
        <v>-0.03408181755491039</v>
      </c>
      <c r="C112">
        <f>C72*10000/C62</f>
        <v>-0.018881680126735752</v>
      </c>
      <c r="D112">
        <f>D72*10000/D62</f>
        <v>-0.030610772493764205</v>
      </c>
      <c r="E112">
        <f>E72*10000/E62</f>
        <v>-0.020871232322050678</v>
      </c>
      <c r="F112">
        <f>F72*10000/F62</f>
        <v>-0.02642542204239444</v>
      </c>
      <c r="G112">
        <f>AVERAGE(C112:E112)</f>
        <v>-0.023454561647516876</v>
      </c>
      <c r="H112">
        <f>STDEV(C112:E112)</f>
        <v>0.00627679016229087</v>
      </c>
      <c r="I112">
        <f>(B112*B4+C112*C4+D112*D4+E112*E4+F112*F4)/SUM(B4:F4)</f>
        <v>-0.025387687617206018</v>
      </c>
    </row>
    <row r="113" spans="1:9" ht="12.75">
      <c r="A113" t="s">
        <v>77</v>
      </c>
      <c r="B113">
        <f>B73*10000/B62</f>
        <v>0.0217480954865125</v>
      </c>
      <c r="C113">
        <f>C73*10000/C62</f>
        <v>0.01901630085187118</v>
      </c>
      <c r="D113">
        <f>D73*10000/D62</f>
        <v>0.02569451776675052</v>
      </c>
      <c r="E113">
        <f>E73*10000/E62</f>
        <v>0.00860919004524405</v>
      </c>
      <c r="F113">
        <f>F73*10000/F62</f>
        <v>-0.011690166919663231</v>
      </c>
      <c r="G113">
        <f>AVERAGE(C113:E113)</f>
        <v>0.017773336221288585</v>
      </c>
      <c r="H113">
        <f>STDEV(C113:E113)</f>
        <v>0.008610216410896931</v>
      </c>
      <c r="I113">
        <f>(B113*B4+C113*C4+D113*D4+E113*E4+F113*F4)/SUM(B4:F4)</f>
        <v>0.014411106509896746</v>
      </c>
    </row>
    <row r="114" spans="1:11" ht="12.75">
      <c r="A114" t="s">
        <v>78</v>
      </c>
      <c r="B114">
        <f>B74*10000/B62</f>
        <v>-0.21657077419020465</v>
      </c>
      <c r="C114">
        <f>C74*10000/C62</f>
        <v>-0.20066649156982677</v>
      </c>
      <c r="D114">
        <f>D74*10000/D62</f>
        <v>-0.2089062309808835</v>
      </c>
      <c r="E114">
        <f>E74*10000/E62</f>
        <v>-0.19376025988125622</v>
      </c>
      <c r="F114">
        <f>F74*10000/F62</f>
        <v>-0.1472680005302281</v>
      </c>
      <c r="G114">
        <f>AVERAGE(C114:E114)</f>
        <v>-0.20111099414398884</v>
      </c>
      <c r="H114">
        <f>STDEV(C114:E114)</f>
        <v>0.007582763153462759</v>
      </c>
      <c r="I114">
        <f>(B114*B4+C114*C4+D114*D4+E114*E4+F114*F4)/SUM(B4:F4)</f>
        <v>-0.19615229220500496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0.003812514959665701</v>
      </c>
      <c r="C115">
        <f>C75*10000/C62</f>
        <v>0.0033943379737545617</v>
      </c>
      <c r="D115">
        <f>D75*10000/D62</f>
        <v>0.0007679974671494284</v>
      </c>
      <c r="E115">
        <f>E75*10000/E62</f>
        <v>0.001254557951731351</v>
      </c>
      <c r="F115">
        <f>F75*10000/F62</f>
        <v>0.0013684805892726967</v>
      </c>
      <c r="G115">
        <f>AVERAGE(C115:E115)</f>
        <v>0.001805631130878447</v>
      </c>
      <c r="H115">
        <f>STDEV(C115:E115)</f>
        <v>0.0013972034034957807</v>
      </c>
      <c r="I115">
        <f>(B115*B4+C115*C4+D115*D4+E115*E4+F115*F4)/SUM(B4:F4)</f>
        <v>0.0020376313696368214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-59.623680838741805</v>
      </c>
      <c r="C122">
        <f>C82*10000/C62</f>
        <v>-71.80143117657104</v>
      </c>
      <c r="D122">
        <f>D82*10000/D62</f>
        <v>2.640236537017297</v>
      </c>
      <c r="E122">
        <f>E82*10000/E62</f>
        <v>62.849504680004685</v>
      </c>
      <c r="F122">
        <f>F82*10000/F62</f>
        <v>76.30059628890679</v>
      </c>
      <c r="G122">
        <f>AVERAGE(C122:E122)</f>
        <v>-2.103896653183019</v>
      </c>
      <c r="H122">
        <f>STDEV(C122:E122)</f>
        <v>67.45071335099198</v>
      </c>
      <c r="I122">
        <f>(B122*B4+C122*C4+D122*D4+E122*E4+F122*F4)/SUM(B4:F4)</f>
        <v>0.04837880310702903</v>
      </c>
    </row>
    <row r="123" spans="1:9" ht="12.75">
      <c r="A123" t="s">
        <v>82</v>
      </c>
      <c r="B123">
        <f>B83*10000/B62</f>
        <v>-1.8140892444003427</v>
      </c>
      <c r="C123">
        <f>C83*10000/C62</f>
        <v>1.8205758382582469</v>
      </c>
      <c r="D123">
        <f>D83*10000/D62</f>
        <v>0.5256638278035938</v>
      </c>
      <c r="E123">
        <f>E83*10000/E62</f>
        <v>-0.6134911350076481</v>
      </c>
      <c r="F123">
        <f>F83*10000/F62</f>
        <v>0.30028381380478636</v>
      </c>
      <c r="G123">
        <f>AVERAGE(C123:E123)</f>
        <v>0.5775828436847309</v>
      </c>
      <c r="H123">
        <f>STDEV(C123:E123)</f>
        <v>1.2178637837391741</v>
      </c>
      <c r="I123">
        <f>(B123*B4+C123*C4+D123*D4+E123*E4+F123*F4)/SUM(B4:F4)</f>
        <v>0.19472654340731918</v>
      </c>
    </row>
    <row r="124" spans="1:9" ht="12.75">
      <c r="A124" t="s">
        <v>83</v>
      </c>
      <c r="B124">
        <f>B84*10000/B62</f>
        <v>-1.4912981967438723</v>
      </c>
      <c r="C124">
        <f>C84*10000/C62</f>
        <v>1.6640837524344558</v>
      </c>
      <c r="D124">
        <f>D84*10000/D62</f>
        <v>0.7077668703448451</v>
      </c>
      <c r="E124">
        <f>E84*10000/E62</f>
        <v>1.3429894346013986</v>
      </c>
      <c r="F124">
        <f>F84*10000/F62</f>
        <v>0.24221726474197702</v>
      </c>
      <c r="G124">
        <f>AVERAGE(C124:E124)</f>
        <v>1.2382800191269</v>
      </c>
      <c r="H124">
        <f>STDEV(C124:E124)</f>
        <v>0.48668114922314104</v>
      </c>
      <c r="I124">
        <f>(B124*B4+C124*C4+D124*D4+E124*E4+F124*F4)/SUM(B4:F4)</f>
        <v>0.7104987232772636</v>
      </c>
    </row>
    <row r="125" spans="1:9" ht="12.75">
      <c r="A125" t="s">
        <v>84</v>
      </c>
      <c r="B125">
        <f>B85*10000/B62</f>
        <v>-0.7868470550201719</v>
      </c>
      <c r="C125">
        <f>C85*10000/C62</f>
        <v>0.20621951734629454</v>
      </c>
      <c r="D125">
        <f>D85*10000/D62</f>
        <v>0.19547357051141714</v>
      </c>
      <c r="E125">
        <f>E85*10000/E62</f>
        <v>-0.4433647218810282</v>
      </c>
      <c r="F125">
        <f>F85*10000/F62</f>
        <v>-2.840515595334984</v>
      </c>
      <c r="G125">
        <f>AVERAGE(C125:E125)</f>
        <v>-0.013890544674438843</v>
      </c>
      <c r="H125">
        <f>STDEV(C125:E125)</f>
        <v>0.37197435463859896</v>
      </c>
      <c r="I125">
        <f>(B125*B4+C125*C4+D125*D4+E125*E4+F125*F4)/SUM(B4:F4)</f>
        <v>-0.5033440972770467</v>
      </c>
    </row>
    <row r="126" spans="1:9" ht="12.75">
      <c r="A126" t="s">
        <v>85</v>
      </c>
      <c r="B126">
        <f>B86*10000/B62</f>
        <v>-0.7173183403973629</v>
      </c>
      <c r="C126">
        <f>C86*10000/C62</f>
        <v>-0.6497570451262147</v>
      </c>
      <c r="D126">
        <f>D86*10000/D62</f>
        <v>-0.25820412173693363</v>
      </c>
      <c r="E126">
        <f>E86*10000/E62</f>
        <v>0.06775112034886636</v>
      </c>
      <c r="F126">
        <f>F86*10000/F62</f>
        <v>2.025500555832315</v>
      </c>
      <c r="G126">
        <f>AVERAGE(C126:E126)</f>
        <v>-0.2800700155047607</v>
      </c>
      <c r="H126">
        <f>STDEV(C126:E126)</f>
        <v>0.35925350362042885</v>
      </c>
      <c r="I126">
        <f>(B126*B4+C126*C4+D126*D4+E126*E4+F126*F4)/SUM(B4:F4)</f>
        <v>-0.035281906444280565</v>
      </c>
    </row>
    <row r="127" spans="1:9" ht="12.75">
      <c r="A127" t="s">
        <v>86</v>
      </c>
      <c r="B127">
        <f>B87*10000/B62</f>
        <v>-0.0014119233938587545</v>
      </c>
      <c r="C127">
        <f>C87*10000/C62</f>
        <v>0.28707567403775136</v>
      </c>
      <c r="D127">
        <f>D87*10000/D62</f>
        <v>0.13744724423329946</v>
      </c>
      <c r="E127">
        <f>E87*10000/E62</f>
        <v>0.16188556077814226</v>
      </c>
      <c r="F127">
        <f>F87*10000/F62</f>
        <v>0.07893574571488604</v>
      </c>
      <c r="G127">
        <f>AVERAGE(C127:E127)</f>
        <v>0.19546949301639768</v>
      </c>
      <c r="H127">
        <f>STDEV(C127:E127)</f>
        <v>0.08026878054308696</v>
      </c>
      <c r="I127">
        <f>(B127*B4+C127*C4+D127*D4+E127*E4+F127*F4)/SUM(B4:F4)</f>
        <v>0.15143547113040412</v>
      </c>
    </row>
    <row r="128" spans="1:9" ht="12.75">
      <c r="A128" t="s">
        <v>87</v>
      </c>
      <c r="B128">
        <f>B88*10000/B62</f>
        <v>0.09715497045047723</v>
      </c>
      <c r="C128">
        <f>C88*10000/C62</f>
        <v>0.36990521416776834</v>
      </c>
      <c r="D128">
        <f>D88*10000/D62</f>
        <v>0.31935740940205787</v>
      </c>
      <c r="E128">
        <f>E88*10000/E62</f>
        <v>0.39258390409120686</v>
      </c>
      <c r="F128">
        <f>F88*10000/F62</f>
        <v>-0.013636582994881958</v>
      </c>
      <c r="G128">
        <f>AVERAGE(C128:E128)</f>
        <v>0.3606155092203444</v>
      </c>
      <c r="H128">
        <f>STDEV(C128:E128)</f>
        <v>0.03748671557528866</v>
      </c>
      <c r="I128">
        <f>(B128*B4+C128*C4+D128*D4+E128*E4+F128*F4)/SUM(B4:F4)</f>
        <v>0.272512376971334</v>
      </c>
    </row>
    <row r="129" spans="1:9" ht="12.75">
      <c r="A129" t="s">
        <v>88</v>
      </c>
      <c r="B129">
        <f>B89*10000/B62</f>
        <v>-0.005227673535138177</v>
      </c>
      <c r="C129">
        <f>C89*10000/C62</f>
        <v>0.05860049891769693</v>
      </c>
      <c r="D129">
        <f>D89*10000/D62</f>
        <v>0.03239208220755372</v>
      </c>
      <c r="E129">
        <f>E89*10000/E62</f>
        <v>0.01598396263875856</v>
      </c>
      <c r="F129">
        <f>F89*10000/F62</f>
        <v>-0.13658175181634646</v>
      </c>
      <c r="G129">
        <f>AVERAGE(C129:E129)</f>
        <v>0.03565884792133641</v>
      </c>
      <c r="H129">
        <f>STDEV(C129:E129)</f>
        <v>0.021495257843884466</v>
      </c>
      <c r="I129">
        <f>(B129*B4+C129*C4+D129*D4+E129*E4+F129*F4)/SUM(B4:F4)</f>
        <v>0.006734227229530379</v>
      </c>
    </row>
    <row r="130" spans="1:9" ht="12.75">
      <c r="A130" t="s">
        <v>89</v>
      </c>
      <c r="B130">
        <f>B90*10000/B62</f>
        <v>0.03065405398217966</v>
      </c>
      <c r="C130">
        <f>C90*10000/C62</f>
        <v>-0.03893487289450309</v>
      </c>
      <c r="D130">
        <f>D90*10000/D62</f>
        <v>-0.03707679610100089</v>
      </c>
      <c r="E130">
        <f>E90*10000/E62</f>
        <v>-0.03398340701301586</v>
      </c>
      <c r="F130">
        <f>F90*10000/F62</f>
        <v>0.2556247113649275</v>
      </c>
      <c r="G130">
        <f>AVERAGE(C130:E130)</f>
        <v>-0.03666502533617328</v>
      </c>
      <c r="H130">
        <f>STDEV(C130:E130)</f>
        <v>0.0025012836636330287</v>
      </c>
      <c r="I130">
        <f>(B130*B4+C130*C4+D130*D4+E130*E4+F130*F4)/SUM(B4:F4)</f>
        <v>0.012123746917255849</v>
      </c>
    </row>
    <row r="131" spans="1:9" ht="12.75">
      <c r="A131" t="s">
        <v>90</v>
      </c>
      <c r="B131">
        <f>B91*10000/B62</f>
        <v>-0.004807841991469742</v>
      </c>
      <c r="C131">
        <f>C91*10000/C62</f>
        <v>0.0035077796856244486</v>
      </c>
      <c r="D131">
        <f>D91*10000/D62</f>
        <v>0.0140988372370724</v>
      </c>
      <c r="E131">
        <f>E91*10000/E62</f>
        <v>0.03686129100227837</v>
      </c>
      <c r="F131">
        <f>F91*10000/F62</f>
        <v>0.023833320938854593</v>
      </c>
      <c r="G131">
        <f>AVERAGE(C131:E131)</f>
        <v>0.01815596930832507</v>
      </c>
      <c r="H131">
        <f>STDEV(C131:E131)</f>
        <v>0.01704287005671963</v>
      </c>
      <c r="I131">
        <f>(B131*B4+C131*C4+D131*D4+E131*E4+F131*F4)/SUM(B4:F4)</f>
        <v>0.01559276777625895</v>
      </c>
    </row>
    <row r="132" spans="1:9" ht="12.75">
      <c r="A132" t="s">
        <v>91</v>
      </c>
      <c r="B132">
        <f>B92*10000/B62</f>
        <v>0.03441674982176593</v>
      </c>
      <c r="C132">
        <f>C92*10000/C62</f>
        <v>0.07564641058715525</v>
      </c>
      <c r="D132">
        <f>D92*10000/D62</f>
        <v>0.0526263932762162</v>
      </c>
      <c r="E132">
        <f>E92*10000/E62</f>
        <v>0.06754240848859631</v>
      </c>
      <c r="F132">
        <f>F92*10000/F62</f>
        <v>-0.013420045142278108</v>
      </c>
      <c r="G132">
        <f>AVERAGE(C132:E132)</f>
        <v>0.06527173745065591</v>
      </c>
      <c r="H132">
        <f>STDEV(C132:E132)</f>
        <v>0.011676782924713983</v>
      </c>
      <c r="I132">
        <f>(B132*B4+C132*C4+D132*D4+E132*E4+F132*F4)/SUM(B4:F4)</f>
        <v>0.05029682405066841</v>
      </c>
    </row>
    <row r="133" spans="1:9" ht="12.75">
      <c r="A133" t="s">
        <v>92</v>
      </c>
      <c r="B133">
        <f>B93*10000/B62</f>
        <v>0.09377135366939308</v>
      </c>
      <c r="C133">
        <f>C93*10000/C62</f>
        <v>0.08625748660997554</v>
      </c>
      <c r="D133">
        <f>D93*10000/D62</f>
        <v>0.09363176483392523</v>
      </c>
      <c r="E133">
        <f>E93*10000/E62</f>
        <v>0.0907154179902535</v>
      </c>
      <c r="F133">
        <f>F93*10000/F62</f>
        <v>0.06143725528769266</v>
      </c>
      <c r="G133">
        <f>AVERAGE(C133:E133)</f>
        <v>0.09020155647805143</v>
      </c>
      <c r="H133">
        <f>STDEV(C133:E133)</f>
        <v>0.0037138975580033426</v>
      </c>
      <c r="I133">
        <f>(B133*B4+C133*C4+D133*D4+E133*E4+F133*F4)/SUM(B4:F4)</f>
        <v>0.0868741365672152</v>
      </c>
    </row>
    <row r="134" spans="1:9" ht="12.75">
      <c r="A134" t="s">
        <v>93</v>
      </c>
      <c r="B134">
        <f>B94*10000/B62</f>
        <v>0.008080872925790853</v>
      </c>
      <c r="C134">
        <f>C94*10000/C62</f>
        <v>0.006317733790405377</v>
      </c>
      <c r="D134">
        <f>D94*10000/D62</f>
        <v>0.00024366590680081042</v>
      </c>
      <c r="E134">
        <f>E94*10000/E62</f>
        <v>-0.007453175332404197</v>
      </c>
      <c r="F134">
        <f>F94*10000/F62</f>
        <v>-0.034270230276821106</v>
      </c>
      <c r="G134">
        <f>AVERAGE(C134:E134)</f>
        <v>-0.00029725854506600324</v>
      </c>
      <c r="H134">
        <f>STDEV(C134:E134)</f>
        <v>0.00690137189000423</v>
      </c>
      <c r="I134">
        <f>(B134*B4+C134*C4+D134*D4+E134*E4+F134*F4)/SUM(B4:F4)</f>
        <v>-0.0036243596298050334</v>
      </c>
    </row>
    <row r="135" spans="1:9" ht="12.75">
      <c r="A135" t="s">
        <v>94</v>
      </c>
      <c r="B135">
        <f>B95*10000/B62</f>
        <v>-0.0054099493786578315</v>
      </c>
      <c r="C135">
        <f>C95*10000/C62</f>
        <v>-0.0001102170342060913</v>
      </c>
      <c r="D135">
        <f>D95*10000/D62</f>
        <v>-2.8863478831607182E-05</v>
      </c>
      <c r="E135">
        <f>E95*10000/E62</f>
        <v>-0.0022414781270923</v>
      </c>
      <c r="F135">
        <f>F95*10000/F62</f>
        <v>-0.0012210766800711396</v>
      </c>
      <c r="G135">
        <f>AVERAGE(C135:E135)</f>
        <v>-0.0007935195467099996</v>
      </c>
      <c r="H135">
        <f>STDEV(C135:E135)</f>
        <v>0.0012546284860946138</v>
      </c>
      <c r="I135">
        <f>(B135*B4+C135*C4+D135*D4+E135*E4+F135*F4)/SUM(B4:F4)</f>
        <v>-0.0015182895903239706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2005-07-07T12:12:30Z</cp:lastPrinted>
  <dcterms:created xsi:type="dcterms:W3CDTF">2005-07-07T12:12:30Z</dcterms:created>
  <dcterms:modified xsi:type="dcterms:W3CDTF">2005-07-07T15:34:22Z</dcterms:modified>
  <cp:category/>
  <cp:version/>
  <cp:contentType/>
  <cp:contentStatus/>
</cp:coreProperties>
</file>