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<sst xmlns="http://schemas.openxmlformats.org/spreadsheetml/2006/main" count="204" uniqueCount="98">
  <si>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07/07/2005       14:32:41</t>
  </si>
  <si>
    <t>LISSNER</t>
  </si>
  <si>
    <t>HCMQAP602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</si>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</sst>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91753"/>
        <c:crosses val="autoZero"/>
        <c:auto val="1"/>
        <c:lblOffset val="100"/>
        <c:noMultiLvlLbl val="0"/>
      </c:catAx>
      <c:valAx>
        <c:axId val="3989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-0.003749</v>
      </c>
      <c r="D4" s="12">
        <v>-0.003747</v>
      </c>
      <c r="E4" s="12">
        <v>-0.003748</v>
      </c>
      <c r="F4" s="24">
        <v>-0.00208</v>
      </c>
      <c r="G4" s="34">
        <v>-0.011681</v>
      </c>
    </row>
    <row r="5" spans="1:7" ht="12.75" thickBot="1">
      <c r="A5" s="44" t="s">
        <v>13</v>
      </c>
      <c r="B5" s="45">
        <v>-3.993049</v>
      </c>
      <c r="C5" s="46">
        <v>-0.010048</v>
      </c>
      <c r="D5" s="46">
        <v>1.726975</v>
      </c>
      <c r="E5" s="46">
        <v>1.528904</v>
      </c>
      <c r="F5" s="47">
        <v>-1.525185</v>
      </c>
      <c r="G5" s="48">
        <v>5.91034</v>
      </c>
    </row>
    <row r="6" spans="1:7" ht="12.75" thickTop="1">
      <c r="A6" s="6" t="s">
        <v>14</v>
      </c>
      <c r="B6" s="39">
        <v>-38.20042</v>
      </c>
      <c r="C6" s="40">
        <v>94.07797</v>
      </c>
      <c r="D6" s="40">
        <v>26.87569</v>
      </c>
      <c r="E6" s="40">
        <v>53.78033</v>
      </c>
      <c r="F6" s="41">
        <v>-273.5054</v>
      </c>
      <c r="G6" s="42">
        <v>-3.298588E-05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3.373184</v>
      </c>
      <c r="C8" s="13">
        <v>-1.62582</v>
      </c>
      <c r="D8" s="13">
        <v>-2.398428</v>
      </c>
      <c r="E8" s="13">
        <v>-2.051729</v>
      </c>
      <c r="F8" s="25">
        <v>-1.525133</v>
      </c>
      <c r="G8" s="35">
        <v>-1.177973</v>
      </c>
    </row>
    <row r="9" spans="1:7" ht="12">
      <c r="A9" s="20" t="s">
        <v>17</v>
      </c>
      <c r="B9" s="29">
        <v>0.3170596</v>
      </c>
      <c r="C9" s="13">
        <v>-0.3519349</v>
      </c>
      <c r="D9" s="13">
        <v>-0.601681</v>
      </c>
      <c r="E9" s="13">
        <v>0.6877361</v>
      </c>
      <c r="F9" s="25">
        <v>-0.07516616</v>
      </c>
      <c r="G9" s="35">
        <v>-0.0281446</v>
      </c>
    </row>
    <row r="10" spans="1:7" ht="12">
      <c r="A10" s="20" t="s">
        <v>18</v>
      </c>
      <c r="B10" s="29">
        <v>-0.9110339</v>
      </c>
      <c r="C10" s="13">
        <v>0.5927652</v>
      </c>
      <c r="D10" s="13">
        <v>1.309891</v>
      </c>
      <c r="E10" s="13">
        <v>1.118871</v>
      </c>
      <c r="F10" s="25">
        <v>-1.948166</v>
      </c>
      <c r="G10" s="35">
        <v>0.335116</v>
      </c>
    </row>
    <row r="11" spans="1:7" ht="12">
      <c r="A11" s="21" t="s">
        <v>19</v>
      </c>
      <c r="B11" s="31">
        <v>3.36845</v>
      </c>
      <c r="C11" s="15">
        <v>1.790295</v>
      </c>
      <c r="D11" s="15">
        <v>2.772905</v>
      </c>
      <c r="E11" s="15">
        <v>2.030328</v>
      </c>
      <c r="F11" s="27">
        <v>14.44453</v>
      </c>
      <c r="G11" s="37">
        <v>4.002561</v>
      </c>
    </row>
    <row r="12" spans="1:7" ht="12">
      <c r="A12" s="20" t="s">
        <v>20</v>
      </c>
      <c r="B12" s="29">
        <v>0.4860718</v>
      </c>
      <c r="C12" s="13">
        <v>0.08606603</v>
      </c>
      <c r="D12" s="13">
        <v>-0.03542018</v>
      </c>
      <c r="E12" s="13">
        <v>-0.2232538</v>
      </c>
      <c r="F12" s="25">
        <v>-0.6118763</v>
      </c>
      <c r="G12" s="35">
        <v>-0.05296989</v>
      </c>
    </row>
    <row r="13" spans="1:7" ht="12">
      <c r="A13" s="20" t="s">
        <v>21</v>
      </c>
      <c r="B13" s="29">
        <v>-0.05295289</v>
      </c>
      <c r="C13" s="13">
        <v>0.1219445</v>
      </c>
      <c r="D13" s="13">
        <v>-0.02796118</v>
      </c>
      <c r="E13" s="13">
        <v>0.2302868</v>
      </c>
      <c r="F13" s="25">
        <v>-0.03667628</v>
      </c>
      <c r="G13" s="35">
        <v>0.06548542</v>
      </c>
    </row>
    <row r="14" spans="1:7" ht="12">
      <c r="A14" s="20" t="s">
        <v>22</v>
      </c>
      <c r="B14" s="29">
        <v>-0.09801734</v>
      </c>
      <c r="C14" s="13">
        <v>0.02389327</v>
      </c>
      <c r="D14" s="13">
        <v>0.1288518</v>
      </c>
      <c r="E14" s="13">
        <v>0.1113016</v>
      </c>
      <c r="F14" s="25">
        <v>0.1363397</v>
      </c>
      <c r="G14" s="35">
        <v>0.0675667</v>
      </c>
    </row>
    <row r="15" spans="1:7" ht="12">
      <c r="A15" s="21" t="s">
        <v>23</v>
      </c>
      <c r="B15" s="31">
        <v>-0.3886128</v>
      </c>
      <c r="C15" s="15">
        <v>-0.2140623</v>
      </c>
      <c r="D15" s="15">
        <v>-0.1398936</v>
      </c>
      <c r="E15" s="15">
        <v>-0.1971683</v>
      </c>
      <c r="F15" s="27">
        <v>-0.3969632</v>
      </c>
      <c r="G15" s="37">
        <v>-0.241818</v>
      </c>
    </row>
    <row r="16" spans="1:7" ht="12">
      <c r="A16" s="20" t="s">
        <v>24</v>
      </c>
      <c r="B16" s="29">
        <v>0.00579769</v>
      </c>
      <c r="C16" s="13">
        <v>-0.02057102</v>
      </c>
      <c r="D16" s="13">
        <v>-0.0241802</v>
      </c>
      <c r="E16" s="13">
        <v>-0.03242361</v>
      </c>
      <c r="F16" s="25">
        <v>-0.05122896</v>
      </c>
      <c r="G16" s="35">
        <v>-0.02457343</v>
      </c>
    </row>
    <row r="17" spans="1:7" ht="12">
      <c r="A17" s="20" t="s">
        <v>25</v>
      </c>
      <c r="B17" s="29">
        <v>-0.006640769</v>
      </c>
      <c r="C17" s="13">
        <v>-0.02815517</v>
      </c>
      <c r="D17" s="13">
        <v>-0.01436657</v>
      </c>
      <c r="E17" s="13">
        <v>-0.01391541</v>
      </c>
      <c r="F17" s="25">
        <v>-0.04837636</v>
      </c>
      <c r="G17" s="35">
        <v>-0.02100168</v>
      </c>
    </row>
    <row r="18" spans="1:7" ht="12">
      <c r="A18" s="20" t="s">
        <v>26</v>
      </c>
      <c r="B18" s="29">
        <v>0.02525715</v>
      </c>
      <c r="C18" s="13">
        <v>-0.006623013</v>
      </c>
      <c r="D18" s="13">
        <v>0.007117815</v>
      </c>
      <c r="E18" s="13">
        <v>-0.0005564232</v>
      </c>
      <c r="F18" s="25">
        <v>0.06246764</v>
      </c>
      <c r="G18" s="35">
        <v>0.01197835</v>
      </c>
    </row>
    <row r="19" spans="1:7" ht="12">
      <c r="A19" s="21" t="s">
        <v>27</v>
      </c>
      <c r="B19" s="31">
        <v>-0.2214808</v>
      </c>
      <c r="C19" s="15">
        <v>-0.2058223</v>
      </c>
      <c r="D19" s="15">
        <v>-0.2233608</v>
      </c>
      <c r="E19" s="15">
        <v>-0.2071736</v>
      </c>
      <c r="F19" s="27">
        <v>-0.1681141</v>
      </c>
      <c r="G19" s="37">
        <v>-0.2075944</v>
      </c>
    </row>
    <row r="20" spans="1:7" ht="12.75" thickBot="1">
      <c r="A20" s="44" t="s">
        <v>28</v>
      </c>
      <c r="B20" s="45">
        <v>0.0003800559</v>
      </c>
      <c r="C20" s="46">
        <v>-0.00508486</v>
      </c>
      <c r="D20" s="46">
        <v>-0.003927953</v>
      </c>
      <c r="E20" s="46">
        <v>-0.0006518219</v>
      </c>
      <c r="F20" s="47">
        <v>-0.004385693</v>
      </c>
      <c r="G20" s="48">
        <v>-0.002856336</v>
      </c>
    </row>
    <row r="21" spans="1:7" ht="12.75" thickTop="1">
      <c r="A21" s="6" t="s">
        <v>29</v>
      </c>
      <c r="B21" s="39">
        <v>-90.23697</v>
      </c>
      <c r="C21" s="40">
        <v>-6.188221</v>
      </c>
      <c r="D21" s="40">
        <v>68.56917</v>
      </c>
      <c r="E21" s="40">
        <v>24.49051</v>
      </c>
      <c r="F21" s="41">
        <v>-58.80172</v>
      </c>
      <c r="G21" s="43">
        <v>-0.0007024919</v>
      </c>
    </row>
    <row r="22" spans="1:7" ht="12">
      <c r="A22" s="20" t="s">
        <v>30</v>
      </c>
      <c r="B22" s="29">
        <v>-79.86268</v>
      </c>
      <c r="C22" s="13">
        <v>-0.2009582</v>
      </c>
      <c r="D22" s="13">
        <v>34.53963</v>
      </c>
      <c r="E22" s="13">
        <v>30.57818</v>
      </c>
      <c r="F22" s="25">
        <v>-30.5038</v>
      </c>
      <c r="G22" s="36">
        <v>0</v>
      </c>
    </row>
    <row r="23" spans="1:7" ht="12">
      <c r="A23" s="20" t="s">
        <v>31</v>
      </c>
      <c r="B23" s="29">
        <v>2.73045</v>
      </c>
      <c r="C23" s="13">
        <v>2.735164</v>
      </c>
      <c r="D23" s="13">
        <v>2.860333</v>
      </c>
      <c r="E23" s="13">
        <v>3.636815</v>
      </c>
      <c r="F23" s="25">
        <v>4.592979</v>
      </c>
      <c r="G23" s="35">
        <v>3.229673</v>
      </c>
    </row>
    <row r="24" spans="1:7" ht="12">
      <c r="A24" s="20" t="s">
        <v>32</v>
      </c>
      <c r="B24" s="29">
        <v>-0.3085579</v>
      </c>
      <c r="C24" s="13">
        <v>-3.008039</v>
      </c>
      <c r="D24" s="13">
        <v>-2.337514</v>
      </c>
      <c r="E24" s="13">
        <v>-3.492786</v>
      </c>
      <c r="F24" s="25">
        <v>0.6681497</v>
      </c>
      <c r="G24" s="35">
        <v>-2.082151</v>
      </c>
    </row>
    <row r="25" spans="1:7" ht="12">
      <c r="A25" s="20" t="s">
        <v>33</v>
      </c>
      <c r="B25" s="29">
        <v>0.880723</v>
      </c>
      <c r="C25" s="13">
        <v>1.427831</v>
      </c>
      <c r="D25" s="13">
        <v>1.181347</v>
      </c>
      <c r="E25" s="13">
        <v>1.927019</v>
      </c>
      <c r="F25" s="25">
        <v>-0.8693706</v>
      </c>
      <c r="G25" s="35">
        <v>1.102771</v>
      </c>
    </row>
    <row r="26" spans="1:7" ht="12">
      <c r="A26" s="21" t="s">
        <v>34</v>
      </c>
      <c r="B26" s="31">
        <v>0.08454567</v>
      </c>
      <c r="C26" s="15">
        <v>0.4389405</v>
      </c>
      <c r="D26" s="15">
        <v>0.7623635</v>
      </c>
      <c r="E26" s="15">
        <v>0.01296663</v>
      </c>
      <c r="F26" s="27">
        <v>1.126314</v>
      </c>
      <c r="G26" s="37">
        <v>0.4547991</v>
      </c>
    </row>
    <row r="27" spans="1:7" ht="12">
      <c r="A27" s="20" t="s">
        <v>35</v>
      </c>
      <c r="B27" s="29">
        <v>0.04148614</v>
      </c>
      <c r="C27" s="13">
        <v>-0.1232264</v>
      </c>
      <c r="D27" s="13">
        <v>0.3531472</v>
      </c>
      <c r="E27" s="13">
        <v>0.06132643</v>
      </c>
      <c r="F27" s="25">
        <v>0.4720112</v>
      </c>
      <c r="G27" s="35">
        <v>0.1390848</v>
      </c>
    </row>
    <row r="28" spans="1:7" ht="12">
      <c r="A28" s="20" t="s">
        <v>36</v>
      </c>
      <c r="B28" s="29">
        <v>-0.06847828</v>
      </c>
      <c r="C28" s="13">
        <v>-0.3603746</v>
      </c>
      <c r="D28" s="13">
        <v>-0.2241829</v>
      </c>
      <c r="E28" s="13">
        <v>-0.2528382</v>
      </c>
      <c r="F28" s="25">
        <v>-0.1109519</v>
      </c>
      <c r="G28" s="35">
        <v>-0.226224</v>
      </c>
    </row>
    <row r="29" spans="1:7" ht="12">
      <c r="A29" s="20" t="s">
        <v>37</v>
      </c>
      <c r="B29" s="29">
        <v>0.1248843</v>
      </c>
      <c r="C29" s="13">
        <v>0.1041554</v>
      </c>
      <c r="D29" s="13">
        <v>0.04331073</v>
      </c>
      <c r="E29" s="13">
        <v>0.1235907</v>
      </c>
      <c r="F29" s="25">
        <v>-0.0007816952</v>
      </c>
      <c r="G29" s="35">
        <v>0.08317849</v>
      </c>
    </row>
    <row r="30" spans="1:7" ht="12">
      <c r="A30" s="21" t="s">
        <v>38</v>
      </c>
      <c r="B30" s="31">
        <v>0.1701834</v>
      </c>
      <c r="C30" s="15">
        <v>0.07448023</v>
      </c>
      <c r="D30" s="15">
        <v>0.1783673</v>
      </c>
      <c r="E30" s="15">
        <v>0.02471044</v>
      </c>
      <c r="F30" s="27">
        <v>0.186662</v>
      </c>
      <c r="G30" s="37">
        <v>0.1163124</v>
      </c>
    </row>
    <row r="31" spans="1:7" ht="12">
      <c r="A31" s="20" t="s">
        <v>39</v>
      </c>
      <c r="B31" s="29">
        <v>0.005658203</v>
      </c>
      <c r="C31" s="13">
        <v>-0.02986692</v>
      </c>
      <c r="D31" s="13">
        <v>0.007338235</v>
      </c>
      <c r="E31" s="13">
        <v>-0.009926009</v>
      </c>
      <c r="F31" s="25">
        <v>0.05344398</v>
      </c>
      <c r="G31" s="35">
        <v>0.0001436974</v>
      </c>
    </row>
    <row r="32" spans="1:7" ht="12">
      <c r="A32" s="20" t="s">
        <v>40</v>
      </c>
      <c r="B32" s="29">
        <v>0.007175346</v>
      </c>
      <c r="C32" s="13">
        <v>-0.02464339</v>
      </c>
      <c r="D32" s="13">
        <v>-0.02064718</v>
      </c>
      <c r="E32" s="13">
        <v>-0.01682934</v>
      </c>
      <c r="F32" s="25">
        <v>-0.04415051</v>
      </c>
      <c r="G32" s="35">
        <v>-0.01980666</v>
      </c>
    </row>
    <row r="33" spans="1:7" ht="12">
      <c r="A33" s="20" t="s">
        <v>41</v>
      </c>
      <c r="B33" s="29">
        <v>0.1003625</v>
      </c>
      <c r="C33" s="13">
        <v>0.07227806</v>
      </c>
      <c r="D33" s="13">
        <v>0.0718538</v>
      </c>
      <c r="E33" s="13">
        <v>0.06162697</v>
      </c>
      <c r="F33" s="25">
        <v>0.09172522</v>
      </c>
      <c r="G33" s="35">
        <v>0.07627052</v>
      </c>
    </row>
    <row r="34" spans="1:7" ht="12">
      <c r="A34" s="21" t="s">
        <v>42</v>
      </c>
      <c r="B34" s="31">
        <v>0.01581613</v>
      </c>
      <c r="C34" s="15">
        <v>0.01419892</v>
      </c>
      <c r="D34" s="15">
        <v>0.0140833</v>
      </c>
      <c r="E34" s="15">
        <v>-0.002061903</v>
      </c>
      <c r="F34" s="27">
        <v>-0.03332407</v>
      </c>
      <c r="G34" s="37">
        <v>0.004145048</v>
      </c>
    </row>
    <row r="35" spans="1:7" ht="12.75" thickBot="1">
      <c r="A35" s="22" t="s">
        <v>43</v>
      </c>
      <c r="B35" s="32">
        <v>-0.0006245928</v>
      </c>
      <c r="C35" s="16">
        <v>0.004486815</v>
      </c>
      <c r="D35" s="16">
        <v>-0.001158595</v>
      </c>
      <c r="E35" s="16">
        <v>0.006686359</v>
      </c>
      <c r="F35" s="28">
        <v>0.004882626</v>
      </c>
      <c r="G35" s="38">
        <v>0.002971944</v>
      </c>
    </row>
    <row r="36" spans="1:7" ht="12">
      <c r="A36" s="4" t="s">
        <v>44</v>
      </c>
      <c r="B36" s="3">
        <v>23.11401</v>
      </c>
      <c r="C36" s="3">
        <v>23.12012</v>
      </c>
      <c r="D36" s="3">
        <v>23.12622</v>
      </c>
      <c r="E36" s="3">
        <v>23.12622</v>
      </c>
      <c r="F36" s="3">
        <v>23.14453</v>
      </c>
      <c r="G36" s="3"/>
    </row>
    <row r="37" spans="1:6" ht="12">
      <c r="A37" s="4" t="s">
        <v>45</v>
      </c>
      <c r="B37" s="2">
        <v>0.2171834</v>
      </c>
      <c r="C37" s="2">
        <v>0.1073202</v>
      </c>
      <c r="D37" s="2">
        <v>0.04526774</v>
      </c>
      <c r="E37" s="2">
        <v>0.005594889</v>
      </c>
      <c r="F37" s="2">
        <v>-0.02034505</v>
      </c>
    </row>
    <row r="38" spans="1:7" ht="12">
      <c r="A38" s="4" t="s">
        <v>53</v>
      </c>
      <c r="B38" s="2">
        <v>6.371153E-05</v>
      </c>
      <c r="C38" s="2">
        <v>-0.0001599328</v>
      </c>
      <c r="D38" s="2">
        <v>-4.609074E-05</v>
      </c>
      <c r="E38" s="2">
        <v>-9.155302E-05</v>
      </c>
      <c r="F38" s="2">
        <v>0.0004646499</v>
      </c>
      <c r="G38" s="2">
        <v>0.0001248634</v>
      </c>
    </row>
    <row r="39" spans="1:7" ht="12.75" thickBot="1">
      <c r="A39" s="4" t="s">
        <v>54</v>
      </c>
      <c r="B39" s="2">
        <v>0.0001539117</v>
      </c>
      <c r="C39" s="2">
        <v>1.051676E-05</v>
      </c>
      <c r="D39" s="2">
        <v>-0.0001164084</v>
      </c>
      <c r="E39" s="2">
        <v>-4.135392E-05</v>
      </c>
      <c r="F39" s="2">
        <v>0.0001013803</v>
      </c>
      <c r="G39" s="2">
        <v>0.00068693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3.116489</v>
      </c>
      <c r="F40" s="17" t="s">
        <v>48</v>
      </c>
      <c r="G40" s="8">
        <v>54.936768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0.003749</v>
      </c>
      <c r="D4">
        <v>0.003747</v>
      </c>
      <c r="E4">
        <v>0.003748</v>
      </c>
      <c r="F4">
        <v>0.00208</v>
      </c>
      <c r="G4">
        <v>0.011681</v>
      </c>
    </row>
    <row r="5" spans="1:7" ht="12.75">
      <c r="A5" t="s">
        <v>13</v>
      </c>
      <c r="B5">
        <v>-3.993049</v>
      </c>
      <c r="C5">
        <v>-0.010048</v>
      </c>
      <c r="D5">
        <v>1.726975</v>
      </c>
      <c r="E5">
        <v>1.528904</v>
      </c>
      <c r="F5">
        <v>-1.525185</v>
      </c>
      <c r="G5">
        <v>5.91034</v>
      </c>
    </row>
    <row r="6" spans="1:7" ht="12.75">
      <c r="A6" t="s">
        <v>14</v>
      </c>
      <c r="B6" s="49">
        <v>-38.20042</v>
      </c>
      <c r="C6" s="49">
        <v>94.07797</v>
      </c>
      <c r="D6" s="49">
        <v>26.87569</v>
      </c>
      <c r="E6" s="49">
        <v>53.78033</v>
      </c>
      <c r="F6" s="49">
        <v>-273.5054</v>
      </c>
      <c r="G6" s="49">
        <v>-3.298588E-05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3.373184</v>
      </c>
      <c r="C8" s="49">
        <v>-1.62582</v>
      </c>
      <c r="D8" s="49">
        <v>-2.398428</v>
      </c>
      <c r="E8" s="49">
        <v>-2.051729</v>
      </c>
      <c r="F8" s="49">
        <v>-1.525133</v>
      </c>
      <c r="G8" s="49">
        <v>-1.177973</v>
      </c>
    </row>
    <row r="9" spans="1:7" ht="12.75">
      <c r="A9" t="s">
        <v>17</v>
      </c>
      <c r="B9" s="49">
        <v>0.3170596</v>
      </c>
      <c r="C9" s="49">
        <v>-0.3519349</v>
      </c>
      <c r="D9" s="49">
        <v>-0.601681</v>
      </c>
      <c r="E9" s="49">
        <v>0.6877361</v>
      </c>
      <c r="F9" s="49">
        <v>-0.07516616</v>
      </c>
      <c r="G9" s="49">
        <v>-0.0281446</v>
      </c>
    </row>
    <row r="10" spans="1:7" ht="12.75">
      <c r="A10" t="s">
        <v>18</v>
      </c>
      <c r="B10" s="49">
        <v>-0.9110339</v>
      </c>
      <c r="C10" s="49">
        <v>0.5927652</v>
      </c>
      <c r="D10" s="49">
        <v>1.309891</v>
      </c>
      <c r="E10" s="49">
        <v>1.118871</v>
      </c>
      <c r="F10" s="49">
        <v>-1.948166</v>
      </c>
      <c r="G10" s="49">
        <v>0.335116</v>
      </c>
    </row>
    <row r="11" spans="1:7" ht="12.75">
      <c r="A11" t="s">
        <v>19</v>
      </c>
      <c r="B11" s="49">
        <v>3.36845</v>
      </c>
      <c r="C11" s="49">
        <v>1.790295</v>
      </c>
      <c r="D11" s="49">
        <v>2.772905</v>
      </c>
      <c r="E11" s="49">
        <v>2.030328</v>
      </c>
      <c r="F11" s="49">
        <v>14.44453</v>
      </c>
      <c r="G11" s="49">
        <v>4.002561</v>
      </c>
    </row>
    <row r="12" spans="1:7" ht="12.75">
      <c r="A12" t="s">
        <v>20</v>
      </c>
      <c r="B12" s="49">
        <v>0.4860718</v>
      </c>
      <c r="C12" s="49">
        <v>0.08606603</v>
      </c>
      <c r="D12" s="49">
        <v>-0.03542018</v>
      </c>
      <c r="E12" s="49">
        <v>-0.2232538</v>
      </c>
      <c r="F12" s="49">
        <v>-0.6118763</v>
      </c>
      <c r="G12" s="49">
        <v>-0.05296989</v>
      </c>
    </row>
    <row r="13" spans="1:7" ht="12.75">
      <c r="A13" t="s">
        <v>21</v>
      </c>
      <c r="B13" s="49">
        <v>-0.05295289</v>
      </c>
      <c r="C13" s="49">
        <v>0.1219445</v>
      </c>
      <c r="D13" s="49">
        <v>-0.02796118</v>
      </c>
      <c r="E13" s="49">
        <v>0.2302868</v>
      </c>
      <c r="F13" s="49">
        <v>-0.03667628</v>
      </c>
      <c r="G13" s="49">
        <v>0.06548542</v>
      </c>
    </row>
    <row r="14" spans="1:7" ht="12.75">
      <c r="A14" t="s">
        <v>22</v>
      </c>
      <c r="B14" s="49">
        <v>-0.09801734</v>
      </c>
      <c r="C14" s="49">
        <v>0.02389327</v>
      </c>
      <c r="D14" s="49">
        <v>0.1288518</v>
      </c>
      <c r="E14" s="49">
        <v>0.1113016</v>
      </c>
      <c r="F14" s="49">
        <v>0.1363397</v>
      </c>
      <c r="G14" s="49">
        <v>0.0675667</v>
      </c>
    </row>
    <row r="15" spans="1:7" ht="12.75">
      <c r="A15" t="s">
        <v>23</v>
      </c>
      <c r="B15" s="49">
        <v>-0.3886128</v>
      </c>
      <c r="C15" s="49">
        <v>-0.2140623</v>
      </c>
      <c r="D15" s="49">
        <v>-0.1398936</v>
      </c>
      <c r="E15" s="49">
        <v>-0.1971683</v>
      </c>
      <c r="F15" s="49">
        <v>-0.3969632</v>
      </c>
      <c r="G15" s="49">
        <v>-0.241818</v>
      </c>
    </row>
    <row r="16" spans="1:7" ht="12.75">
      <c r="A16" t="s">
        <v>24</v>
      </c>
      <c r="B16" s="49">
        <v>0.00579769</v>
      </c>
      <c r="C16" s="49">
        <v>-0.02057102</v>
      </c>
      <c r="D16" s="49">
        <v>-0.0241802</v>
      </c>
      <c r="E16" s="49">
        <v>-0.03242361</v>
      </c>
      <c r="F16" s="49">
        <v>-0.05122896</v>
      </c>
      <c r="G16" s="49">
        <v>-0.02457343</v>
      </c>
    </row>
    <row r="17" spans="1:7" ht="12.75">
      <c r="A17" t="s">
        <v>25</v>
      </c>
      <c r="B17" s="49">
        <v>-0.006640769</v>
      </c>
      <c r="C17" s="49">
        <v>-0.02815517</v>
      </c>
      <c r="D17" s="49">
        <v>-0.01436657</v>
      </c>
      <c r="E17" s="49">
        <v>-0.01391541</v>
      </c>
      <c r="F17" s="49">
        <v>-0.04837636</v>
      </c>
      <c r="G17" s="49">
        <v>-0.02100168</v>
      </c>
    </row>
    <row r="18" spans="1:7" ht="12.75">
      <c r="A18" t="s">
        <v>26</v>
      </c>
      <c r="B18" s="49">
        <v>0.02525715</v>
      </c>
      <c r="C18" s="49">
        <v>-0.006623013</v>
      </c>
      <c r="D18" s="49">
        <v>0.007117815</v>
      </c>
      <c r="E18" s="49">
        <v>-0.0005564232</v>
      </c>
      <c r="F18" s="49">
        <v>0.06246764</v>
      </c>
      <c r="G18" s="49">
        <v>0.01197835</v>
      </c>
    </row>
    <row r="19" spans="1:7" ht="12.75">
      <c r="A19" t="s">
        <v>27</v>
      </c>
      <c r="B19" s="49">
        <v>-0.2214808</v>
      </c>
      <c r="C19" s="49">
        <v>-0.2058223</v>
      </c>
      <c r="D19" s="49">
        <v>-0.2233608</v>
      </c>
      <c r="E19" s="49">
        <v>-0.2071736</v>
      </c>
      <c r="F19" s="49">
        <v>-0.1681141</v>
      </c>
      <c r="G19" s="49">
        <v>-0.2075944</v>
      </c>
    </row>
    <row r="20" spans="1:7" ht="12.75">
      <c r="A20" t="s">
        <v>28</v>
      </c>
      <c r="B20" s="49">
        <v>0.0003800559</v>
      </c>
      <c r="C20" s="49">
        <v>-0.00508486</v>
      </c>
      <c r="D20" s="49">
        <v>-0.003927953</v>
      </c>
      <c r="E20" s="49">
        <v>-0.0006518219</v>
      </c>
      <c r="F20" s="49">
        <v>-0.004385693</v>
      </c>
      <c r="G20" s="49">
        <v>-0.002856336</v>
      </c>
    </row>
    <row r="21" spans="1:7" ht="12.75">
      <c r="A21" t="s">
        <v>29</v>
      </c>
      <c r="B21" s="49">
        <v>-90.23697</v>
      </c>
      <c r="C21" s="49">
        <v>-6.188221</v>
      </c>
      <c r="D21" s="49">
        <v>68.56917</v>
      </c>
      <c r="E21" s="49">
        <v>24.49051</v>
      </c>
      <c r="F21" s="49">
        <v>-58.80172</v>
      </c>
      <c r="G21" s="49">
        <v>-0.0007024919</v>
      </c>
    </row>
    <row r="22" spans="1:7" ht="12.75">
      <c r="A22" t="s">
        <v>30</v>
      </c>
      <c r="B22" s="49">
        <v>-79.86268</v>
      </c>
      <c r="C22" s="49">
        <v>-0.2009582</v>
      </c>
      <c r="D22" s="49">
        <v>34.53963</v>
      </c>
      <c r="E22" s="49">
        <v>30.57818</v>
      </c>
      <c r="F22" s="49">
        <v>-30.5038</v>
      </c>
      <c r="G22" s="49">
        <v>0</v>
      </c>
    </row>
    <row r="23" spans="1:7" ht="12.75">
      <c r="A23" t="s">
        <v>31</v>
      </c>
      <c r="B23" s="49">
        <v>2.73045</v>
      </c>
      <c r="C23" s="49">
        <v>2.735164</v>
      </c>
      <c r="D23" s="49">
        <v>2.860333</v>
      </c>
      <c r="E23" s="49">
        <v>3.636815</v>
      </c>
      <c r="F23" s="49">
        <v>4.592979</v>
      </c>
      <c r="G23" s="49">
        <v>3.229673</v>
      </c>
    </row>
    <row r="24" spans="1:7" ht="12.75">
      <c r="A24" t="s">
        <v>32</v>
      </c>
      <c r="B24" s="49">
        <v>-0.3085579</v>
      </c>
      <c r="C24" s="49">
        <v>-3.008039</v>
      </c>
      <c r="D24" s="49">
        <v>-2.337514</v>
      </c>
      <c r="E24" s="49">
        <v>-3.492786</v>
      </c>
      <c r="F24" s="49">
        <v>0.6681497</v>
      </c>
      <c r="G24" s="49">
        <v>-2.082151</v>
      </c>
    </row>
    <row r="25" spans="1:7" ht="12.75">
      <c r="A25" t="s">
        <v>33</v>
      </c>
      <c r="B25" s="49">
        <v>0.880723</v>
      </c>
      <c r="C25" s="49">
        <v>1.427831</v>
      </c>
      <c r="D25" s="49">
        <v>1.181347</v>
      </c>
      <c r="E25" s="49">
        <v>1.927019</v>
      </c>
      <c r="F25" s="49">
        <v>-0.8693706</v>
      </c>
      <c r="G25" s="49">
        <v>1.102771</v>
      </c>
    </row>
    <row r="26" spans="1:7" ht="12.75">
      <c r="A26" t="s">
        <v>34</v>
      </c>
      <c r="B26" s="49">
        <v>0.08454567</v>
      </c>
      <c r="C26" s="49">
        <v>0.4389405</v>
      </c>
      <c r="D26" s="49">
        <v>0.7623635</v>
      </c>
      <c r="E26" s="49">
        <v>0.01296663</v>
      </c>
      <c r="F26" s="49">
        <v>1.126314</v>
      </c>
      <c r="G26" s="49">
        <v>0.4547991</v>
      </c>
    </row>
    <row r="27" spans="1:7" ht="12.75">
      <c r="A27" t="s">
        <v>35</v>
      </c>
      <c r="B27" s="49">
        <v>0.04148614</v>
      </c>
      <c r="C27" s="49">
        <v>-0.1232264</v>
      </c>
      <c r="D27" s="49">
        <v>0.3531472</v>
      </c>
      <c r="E27" s="49">
        <v>0.06132643</v>
      </c>
      <c r="F27" s="49">
        <v>0.4720112</v>
      </c>
      <c r="G27" s="49">
        <v>0.1390848</v>
      </c>
    </row>
    <row r="28" spans="1:7" ht="12.75">
      <c r="A28" t="s">
        <v>36</v>
      </c>
      <c r="B28" s="49">
        <v>-0.06847828</v>
      </c>
      <c r="C28" s="49">
        <v>-0.3603746</v>
      </c>
      <c r="D28" s="49">
        <v>-0.2241829</v>
      </c>
      <c r="E28" s="49">
        <v>-0.2528382</v>
      </c>
      <c r="F28" s="49">
        <v>-0.1109519</v>
      </c>
      <c r="G28" s="49">
        <v>-0.226224</v>
      </c>
    </row>
    <row r="29" spans="1:7" ht="12.75">
      <c r="A29" t="s">
        <v>37</v>
      </c>
      <c r="B29" s="49">
        <v>0.1248843</v>
      </c>
      <c r="C29" s="49">
        <v>0.1041554</v>
      </c>
      <c r="D29" s="49">
        <v>0.04331073</v>
      </c>
      <c r="E29" s="49">
        <v>0.1235907</v>
      </c>
      <c r="F29" s="49">
        <v>-0.0007816952</v>
      </c>
      <c r="G29" s="49">
        <v>0.08317849</v>
      </c>
    </row>
    <row r="30" spans="1:7" ht="12.75">
      <c r="A30" t="s">
        <v>38</v>
      </c>
      <c r="B30" s="49">
        <v>0.1701834</v>
      </c>
      <c r="C30" s="49">
        <v>0.07448023</v>
      </c>
      <c r="D30" s="49">
        <v>0.1783673</v>
      </c>
      <c r="E30" s="49">
        <v>0.02471044</v>
      </c>
      <c r="F30" s="49">
        <v>0.186662</v>
      </c>
      <c r="G30" s="49">
        <v>0.1163124</v>
      </c>
    </row>
    <row r="31" spans="1:7" ht="12.75">
      <c r="A31" t="s">
        <v>39</v>
      </c>
      <c r="B31" s="49">
        <v>0.005658203</v>
      </c>
      <c r="C31" s="49">
        <v>-0.02986692</v>
      </c>
      <c r="D31" s="49">
        <v>0.007338235</v>
      </c>
      <c r="E31" s="49">
        <v>-0.009926009</v>
      </c>
      <c r="F31" s="49">
        <v>0.05344398</v>
      </c>
      <c r="G31" s="49">
        <v>0.0001436974</v>
      </c>
    </row>
    <row r="32" spans="1:7" ht="12.75">
      <c r="A32" t="s">
        <v>40</v>
      </c>
      <c r="B32" s="49">
        <v>0.007175346</v>
      </c>
      <c r="C32" s="49">
        <v>-0.02464339</v>
      </c>
      <c r="D32" s="49">
        <v>-0.02064718</v>
      </c>
      <c r="E32" s="49">
        <v>-0.01682934</v>
      </c>
      <c r="F32" s="49">
        <v>-0.04415051</v>
      </c>
      <c r="G32" s="49">
        <v>-0.01980666</v>
      </c>
    </row>
    <row r="33" spans="1:7" ht="12.75">
      <c r="A33" t="s">
        <v>41</v>
      </c>
      <c r="B33" s="49">
        <v>0.1003625</v>
      </c>
      <c r="C33" s="49">
        <v>0.07227806</v>
      </c>
      <c r="D33" s="49">
        <v>0.0718538</v>
      </c>
      <c r="E33" s="49">
        <v>0.06162697</v>
      </c>
      <c r="F33" s="49">
        <v>0.09172522</v>
      </c>
      <c r="G33" s="49">
        <v>0.07627052</v>
      </c>
    </row>
    <row r="34" spans="1:7" ht="12.75">
      <c r="A34" t="s">
        <v>42</v>
      </c>
      <c r="B34" s="49">
        <v>0.01581613</v>
      </c>
      <c r="C34" s="49">
        <v>0.01419892</v>
      </c>
      <c r="D34" s="49">
        <v>0.0140833</v>
      </c>
      <c r="E34" s="49">
        <v>-0.002061903</v>
      </c>
      <c r="F34" s="49">
        <v>-0.03332407</v>
      </c>
      <c r="G34" s="49">
        <v>0.004145048</v>
      </c>
    </row>
    <row r="35" spans="1:7" ht="12.75">
      <c r="A35" t="s">
        <v>43</v>
      </c>
      <c r="B35" s="49">
        <v>-0.0006245928</v>
      </c>
      <c r="C35" s="49">
        <v>0.004486815</v>
      </c>
      <c r="D35" s="49">
        <v>-0.001158595</v>
      </c>
      <c r="E35" s="49">
        <v>0.006686359</v>
      </c>
      <c r="F35" s="49">
        <v>0.004882626</v>
      </c>
      <c r="G35" s="49">
        <v>0.002971944</v>
      </c>
    </row>
    <row r="36" spans="1:6" ht="12.75">
      <c r="A36" t="s">
        <v>44</v>
      </c>
      <c r="B36" s="49">
        <v>23.11401</v>
      </c>
      <c r="C36" s="49">
        <v>23.12012</v>
      </c>
      <c r="D36" s="49">
        <v>23.12622</v>
      </c>
      <c r="E36" s="49">
        <v>23.12622</v>
      </c>
      <c r="F36" s="49">
        <v>23.14453</v>
      </c>
    </row>
    <row r="37" spans="1:6" ht="12.75">
      <c r="A37" t="s">
        <v>45</v>
      </c>
      <c r="B37" s="49">
        <v>0.2171834</v>
      </c>
      <c r="C37" s="49">
        <v>0.1073202</v>
      </c>
      <c r="D37" s="49">
        <v>0.04526774</v>
      </c>
      <c r="E37" s="49">
        <v>0.005594889</v>
      </c>
      <c r="F37" s="49">
        <v>-0.02034505</v>
      </c>
    </row>
    <row r="38" spans="1:7" ht="12.75">
      <c r="A38" t="s">
        <v>55</v>
      </c>
      <c r="B38" s="49">
        <v>6.371153E-05</v>
      </c>
      <c r="C38" s="49">
        <v>-0.0001599328</v>
      </c>
      <c r="D38" s="49">
        <v>-4.609074E-05</v>
      </c>
      <c r="E38" s="49">
        <v>-9.155302E-05</v>
      </c>
      <c r="F38" s="49">
        <v>0.0004646499</v>
      </c>
      <c r="G38" s="49">
        <v>0.0001248634</v>
      </c>
    </row>
    <row r="39" spans="1:7" ht="12.75">
      <c r="A39" t="s">
        <v>56</v>
      </c>
      <c r="B39" s="49">
        <v>0.0001539117</v>
      </c>
      <c r="C39" s="49">
        <v>1.051676E-05</v>
      </c>
      <c r="D39" s="49">
        <v>-0.0001164084</v>
      </c>
      <c r="E39" s="49">
        <v>-4.135392E-05</v>
      </c>
      <c r="F39" s="49">
        <v>0.0001013803</v>
      </c>
      <c r="G39" s="49">
        <v>0.00068693</v>
      </c>
    </row>
    <row r="40" spans="2:7" ht="12.75">
      <c r="B40" t="s">
        <v>46</v>
      </c>
      <c r="C40">
        <v>-0.003748</v>
      </c>
      <c r="D40" t="s">
        <v>47</v>
      </c>
      <c r="E40">
        <v>3.116489</v>
      </c>
      <c r="F40" t="s">
        <v>48</v>
      </c>
      <c r="G40">
        <v>54.936768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6.371153418390936E-05</v>
      </c>
      <c r="C50">
        <f>-0.017/(C7*C7+C22*C22)*(C21*C22+C6*C7)</f>
        <v>-0.0001599327603429505</v>
      </c>
      <c r="D50">
        <f>-0.017/(D7*D7+D22*D22)*(D21*D22+D6*D7)</f>
        <v>-4.609074328327185E-05</v>
      </c>
      <c r="E50">
        <f>-0.017/(E7*E7+E22*E22)*(E21*E22+E6*E7)</f>
        <v>-9.155301374427112E-05</v>
      </c>
      <c r="F50">
        <f>-0.017/(F7*F7+F22*F22)*(F21*F22+F6*F7)</f>
        <v>0.0004646499316127744</v>
      </c>
      <c r="G50">
        <f>(B50*B$4+C50*C$4+D50*D$4+E50*E$4+F50*F$4)/SUM(B$4:F$4)</f>
        <v>-3.5184876636715367E-07</v>
      </c>
    </row>
    <row r="51" spans="1:7" ht="12.75">
      <c r="A51" t="s">
        <v>59</v>
      </c>
      <c r="B51">
        <f>-0.017/(B7*B7+B22*B22)*(B21*B7-B6*B22)</f>
        <v>0.00015391166638668386</v>
      </c>
      <c r="C51">
        <f>-0.017/(C7*C7+C22*C22)*(C21*C7-C6*C22)</f>
        <v>1.0516761720036046E-05</v>
      </c>
      <c r="D51">
        <f>-0.017/(D7*D7+D22*D22)*(D21*D7-D6*D22)</f>
        <v>-0.0001164083932780571</v>
      </c>
      <c r="E51">
        <f>-0.017/(E7*E7+E22*E22)*(E21*E7-E6*E22)</f>
        <v>-4.1353914546618525E-05</v>
      </c>
      <c r="F51">
        <f>-0.017/(F7*F7+F22*F22)*(F21*F7-F6*F22)</f>
        <v>0.00010138028285839298</v>
      </c>
      <c r="G51">
        <f>(B51*B$4+C51*C$4+D51*D$4+E51*E$4+F51*F$4)/SUM(B$4:F$4)</f>
        <v>3.679172703568569E-07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9999.97584266097</v>
      </c>
      <c r="C62">
        <f>C7+(2/0.017)*(C8*C50-C23*C51)</f>
        <v>10000.027206683808</v>
      </c>
      <c r="D62">
        <f>D7+(2/0.017)*(D8*D50-D23*D51)</f>
        <v>10000.052177893882</v>
      </c>
      <c r="E62">
        <f>E7+(2/0.017)*(E8*E50-E23*E51)</f>
        <v>10000.03979276589</v>
      </c>
      <c r="F62">
        <f>F7+(2/0.017)*(F8*F50-F23*F51)</f>
        <v>9999.861848181843</v>
      </c>
    </row>
    <row r="63" spans="1:6" ht="12.75">
      <c r="A63" t="s">
        <v>67</v>
      </c>
      <c r="B63">
        <f>B8+(3/0.017)*(B9*B50-B24*B51)</f>
        <v>3.3851294730781496</v>
      </c>
      <c r="C63">
        <f>C8+(3/0.017)*(C9*C50-C24*C51)</f>
        <v>-1.6103045736307773</v>
      </c>
      <c r="D63">
        <f>D8+(3/0.017)*(D9*D50-D24*D51)</f>
        <v>-2.441552880793331</v>
      </c>
      <c r="E63">
        <f>E8+(3/0.017)*(E9*E50-E24*E51)</f>
        <v>-2.0883298270098862</v>
      </c>
      <c r="F63">
        <f>F8+(3/0.017)*(F9*F50-F24*F51)</f>
        <v>-1.5432500276496492</v>
      </c>
    </row>
    <row r="64" spans="1:6" ht="12.75">
      <c r="A64" t="s">
        <v>68</v>
      </c>
      <c r="B64">
        <f>B9+(4/0.017)*(B10*B50-B25*B51)</f>
        <v>0.27150738540761654</v>
      </c>
      <c r="C64">
        <f>C9+(4/0.017)*(C10*C50-C25*C51)</f>
        <v>-0.37777460189993456</v>
      </c>
      <c r="D64">
        <f>D9+(4/0.017)*(D10*D50-D25*D51)</f>
        <v>-0.5835292690908742</v>
      </c>
      <c r="E64">
        <f>E9+(4/0.017)*(E10*E50-E25*E51)</f>
        <v>0.6823840451799161</v>
      </c>
      <c r="F64">
        <f>F9+(4/0.017)*(F10*F50-F25*F51)</f>
        <v>-0.26741984501966154</v>
      </c>
    </row>
    <row r="65" spans="1:6" ht="12.75">
      <c r="A65" t="s">
        <v>69</v>
      </c>
      <c r="B65">
        <f>B10+(5/0.017)*(B11*B50-B26*B51)</f>
        <v>-0.8517407963628497</v>
      </c>
      <c r="C65">
        <f>C10+(5/0.017)*(C11*C50-C26*C51)</f>
        <v>0.5071937135806012</v>
      </c>
      <c r="D65">
        <f>D10+(5/0.017)*(D11*D50-D26*D51)</f>
        <v>1.298402840477922</v>
      </c>
      <c r="E65">
        <f>E10+(5/0.017)*(E11*E50-E26*E51)</f>
        <v>1.064357345182235</v>
      </c>
      <c r="F65">
        <f>F10+(5/0.017)*(F11*F50-F26*F51)</f>
        <v>-0.007735457420205538</v>
      </c>
    </row>
    <row r="66" spans="1:6" ht="12.75">
      <c r="A66" t="s">
        <v>70</v>
      </c>
      <c r="B66">
        <f>B11+(6/0.017)*(B12*B50-B27*B51)</f>
        <v>3.3771264161748884</v>
      </c>
      <c r="C66">
        <f>C11+(6/0.017)*(C12*C50-C27*C51)</f>
        <v>1.7858942346835618</v>
      </c>
      <c r="D66">
        <f>D11+(6/0.017)*(D12*D50-D27*D51)</f>
        <v>2.787990355493908</v>
      </c>
      <c r="E66">
        <f>E11+(6/0.017)*(E12*E50-E27*E51)</f>
        <v>2.038437051587834</v>
      </c>
      <c r="F66">
        <f>F11+(6/0.017)*(F12*F50-F27*F51)</f>
        <v>14.327296737675715</v>
      </c>
    </row>
    <row r="67" spans="1:6" ht="12.75">
      <c r="A67" t="s">
        <v>71</v>
      </c>
      <c r="B67">
        <f>B12+(7/0.017)*(B13*B50-B28*B51)</f>
        <v>0.4890224631925326</v>
      </c>
      <c r="C67">
        <f>C12+(7/0.017)*(C13*C50-C28*C51)</f>
        <v>0.07959599312538745</v>
      </c>
      <c r="D67">
        <f>D12+(7/0.017)*(D13*D50-D28*D51)</f>
        <v>-0.04563524690240976</v>
      </c>
      <c r="E67">
        <f>E12+(7/0.017)*(E13*E50-E28*E51)</f>
        <v>-0.23624057053983033</v>
      </c>
      <c r="F67">
        <f>F12+(7/0.017)*(F13*F50-F28*F51)</f>
        <v>-0.6142617748186437</v>
      </c>
    </row>
    <row r="68" spans="1:6" ht="12.75">
      <c r="A68" t="s">
        <v>72</v>
      </c>
      <c r="B68">
        <f>B13+(8/0.017)*(B14*B50-B29*B51)</f>
        <v>-0.06493688333014608</v>
      </c>
      <c r="C68">
        <f>C13+(8/0.017)*(C14*C50-C29*C51)</f>
        <v>0.11963076157723555</v>
      </c>
      <c r="D68">
        <f>D13+(8/0.017)*(D14*D50-D29*D51)</f>
        <v>-0.028383364820888348</v>
      </c>
      <c r="E68">
        <f>E13+(8/0.017)*(E14*E50-E29*E51)</f>
        <v>0.22789666462682232</v>
      </c>
      <c r="F68">
        <f>F13+(8/0.017)*(F14*F50-F29*F51)</f>
        <v>-0.006827112582780598</v>
      </c>
    </row>
    <row r="69" spans="1:6" ht="12.75">
      <c r="A69" t="s">
        <v>73</v>
      </c>
      <c r="B69">
        <f>B14+(9/0.017)*(B15*B50-B30*B51)</f>
        <v>-0.12499210208186509</v>
      </c>
      <c r="C69">
        <f>C14+(9/0.017)*(C15*C50-C30*C51)</f>
        <v>0.04160330254313974</v>
      </c>
      <c r="D69">
        <f>D14+(9/0.017)*(D15*D50-D30*D51)</f>
        <v>0.1432577563116624</v>
      </c>
      <c r="E69">
        <f>E14+(9/0.017)*(E15*E50-E30*E51)</f>
        <v>0.12139918997270796</v>
      </c>
      <c r="F69">
        <f>F14+(9/0.017)*(F15*F50-F30*F51)</f>
        <v>0.028671762892628655</v>
      </c>
    </row>
    <row r="70" spans="1:6" ht="12.75">
      <c r="A70" t="s">
        <v>74</v>
      </c>
      <c r="B70">
        <f>B15+(10/0.017)*(B16*B50-B31*B51)</f>
        <v>-0.38890779042815377</v>
      </c>
      <c r="C70">
        <f>C15+(10/0.017)*(C16*C50-C31*C51)</f>
        <v>-0.21194225100434036</v>
      </c>
      <c r="D70">
        <f>D15+(10/0.017)*(D16*D50-D31*D51)</f>
        <v>-0.13873553203730296</v>
      </c>
      <c r="E70">
        <f>E15+(10/0.017)*(E16*E50-E31*E51)</f>
        <v>-0.19566359418588591</v>
      </c>
      <c r="F70">
        <f>F15+(10/0.017)*(F16*F50-F31*F51)</f>
        <v>-0.41415243445298344</v>
      </c>
    </row>
    <row r="71" spans="1:6" ht="12.75">
      <c r="A71" t="s">
        <v>75</v>
      </c>
      <c r="B71">
        <f>B16+(11/0.017)*(B17*B50-B32*B51)</f>
        <v>0.004809331561762842</v>
      </c>
      <c r="C71">
        <f>C16+(11/0.017)*(C17*C50-C32*C51)</f>
        <v>-0.017489659418651854</v>
      </c>
      <c r="D71">
        <f>D16+(11/0.017)*(D17*D50-D32*D51)</f>
        <v>-0.025306948868100497</v>
      </c>
      <c r="E71">
        <f>E16+(11/0.017)*(E17*E50-E32*E51)</f>
        <v>-0.03204958500104335</v>
      </c>
      <c r="F71">
        <f>F16+(11/0.017)*(F17*F50-F32*F51)</f>
        <v>-0.062877365465227</v>
      </c>
    </row>
    <row r="72" spans="1:6" ht="12.75">
      <c r="A72" t="s">
        <v>76</v>
      </c>
      <c r="B72">
        <f>B17+(12/0.017)*(B18*B50-B33*B51)</f>
        <v>-0.016408619241496773</v>
      </c>
      <c r="C72">
        <f>C17+(12/0.017)*(C18*C50-C33*C51)</f>
        <v>-0.027944036623808864</v>
      </c>
      <c r="D72">
        <f>D17+(12/0.017)*(D18*D50-D33*D51)</f>
        <v>-0.008693873511750563</v>
      </c>
      <c r="E72">
        <f>E17+(12/0.017)*(E18*E50-E33*E51)</f>
        <v>-0.012080497996218173</v>
      </c>
      <c r="F72">
        <f>F17+(12/0.017)*(F18*F50-F33*F51)</f>
        <v>-0.034451802890473116</v>
      </c>
    </row>
    <row r="73" spans="1:6" ht="12.75">
      <c r="A73" t="s">
        <v>77</v>
      </c>
      <c r="B73">
        <f>B18+(13/0.017)*(B19*B50-B34*B51)</f>
        <v>0.012604962335483283</v>
      </c>
      <c r="C73">
        <f>C18+(13/0.017)*(C19*C50-C34*C51)</f>
        <v>0.01843517670415112</v>
      </c>
      <c r="D73">
        <f>D18+(13/0.017)*(D19*D50-D34*D51)</f>
        <v>0.01624402882506989</v>
      </c>
      <c r="E73">
        <f>E18+(13/0.017)*(E19*E50-E34*E51)</f>
        <v>0.013882829502423605</v>
      </c>
      <c r="F73">
        <f>F18+(13/0.017)*(F19*F50-F34*F51)</f>
        <v>0.005316733027520407</v>
      </c>
    </row>
    <row r="74" spans="1:6" ht="12.75">
      <c r="A74" t="s">
        <v>78</v>
      </c>
      <c r="B74">
        <f>B19+(14/0.017)*(B20*B50-B35*B51)</f>
        <v>-0.22138169147742584</v>
      </c>
      <c r="C74">
        <f>C19+(14/0.017)*(C20*C50-C35*C51)</f>
        <v>-0.2051914361740419</v>
      </c>
      <c r="D74">
        <f>D19+(14/0.017)*(D20*D50-D35*D51)</f>
        <v>-0.22332277592510677</v>
      </c>
      <c r="E74">
        <f>E19+(14/0.017)*(E20*E50-E35*E51)</f>
        <v>-0.20689674310040182</v>
      </c>
      <c r="F74">
        <f>F19+(14/0.017)*(F20*F50-F35*F51)</f>
        <v>-0.1701999467885264</v>
      </c>
    </row>
    <row r="75" spans="1:6" ht="12.75">
      <c r="A75" t="s">
        <v>79</v>
      </c>
      <c r="B75" s="49">
        <f>B20</f>
        <v>0.0003800559</v>
      </c>
      <c r="C75" s="49">
        <f>C20</f>
        <v>-0.00508486</v>
      </c>
      <c r="D75" s="49">
        <f>D20</f>
        <v>-0.003927953</v>
      </c>
      <c r="E75" s="49">
        <f>E20</f>
        <v>-0.0006518219</v>
      </c>
      <c r="F75" s="49">
        <f>F20</f>
        <v>-0.004385693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-79.78113487894336</v>
      </c>
      <c r="C82">
        <f>C22+(2/0.017)*(C8*C51+C23*C50)</f>
        <v>-0.2544335753000394</v>
      </c>
      <c r="D82">
        <f>D22+(2/0.017)*(D8*D51+D23*D50)</f>
        <v>34.55696673833711</v>
      </c>
      <c r="E82">
        <f>E22+(2/0.017)*(E8*E51+E23*E50)</f>
        <v>30.54899007671276</v>
      </c>
      <c r="F82">
        <f>F22+(2/0.017)*(F8*F51+F23*F50)</f>
        <v>-30.2709165925515</v>
      </c>
    </row>
    <row r="83" spans="1:6" ht="12.75">
      <c r="A83" t="s">
        <v>82</v>
      </c>
      <c r="B83">
        <f>B23+(3/0.017)*(B9*B51+B24*B50)</f>
        <v>2.735592436621117</v>
      </c>
      <c r="C83">
        <f>C23+(3/0.017)*(C9*C51+C24*C50)</f>
        <v>2.8194080173538207</v>
      </c>
      <c r="D83">
        <f>D23+(3/0.017)*(D9*D51+D24*D50)</f>
        <v>2.891705672265468</v>
      </c>
      <c r="E83">
        <f>E23+(3/0.017)*(E9*E51+E24*E50)</f>
        <v>3.6882269714271363</v>
      </c>
      <c r="F83">
        <f>F23+(3/0.017)*(F9*F51+F24*F50)</f>
        <v>4.646420531620573</v>
      </c>
    </row>
    <row r="84" spans="1:6" ht="12.75">
      <c r="A84" t="s">
        <v>83</v>
      </c>
      <c r="B84">
        <f>B24+(4/0.017)*(B10*B51+B25*B50)</f>
        <v>-0.3283476722735775</v>
      </c>
      <c r="C84">
        <f>C24+(4/0.017)*(C10*C51+C25*C50)</f>
        <v>-3.0603032312397427</v>
      </c>
      <c r="D84">
        <f>D24+(4/0.017)*(D10*D51+D25*D50)</f>
        <v>-2.3862037571729062</v>
      </c>
      <c r="E84">
        <f>E24+(4/0.017)*(E10*E51+E25*E50)</f>
        <v>-3.5451846100506264</v>
      </c>
      <c r="F84">
        <f>F24+(4/0.017)*(F10*F51+F25*F50)</f>
        <v>0.5266300270655857</v>
      </c>
    </row>
    <row r="85" spans="1:6" ht="12.75">
      <c r="A85" t="s">
        <v>84</v>
      </c>
      <c r="B85">
        <f>B25+(5/0.017)*(B11*B51+B26*B50)</f>
        <v>1.0347907314660387</v>
      </c>
      <c r="C85">
        <f>C25+(5/0.017)*(C11*C51+C26*C50)</f>
        <v>1.4127213353330168</v>
      </c>
      <c r="D85">
        <f>D25+(5/0.017)*(D11*D51+D26*D50)</f>
        <v>1.0760742599618447</v>
      </c>
      <c r="E85">
        <f>E25+(5/0.017)*(E11*E51+E26*E50)</f>
        <v>1.9019751339211137</v>
      </c>
      <c r="F85">
        <f>F25+(5/0.017)*(F11*F51+F26*F50)</f>
        <v>-0.28474346463792544</v>
      </c>
    </row>
    <row r="86" spans="1:6" ht="12.75">
      <c r="A86" t="s">
        <v>85</v>
      </c>
      <c r="B86">
        <f>B26+(6/0.017)*(B12*B51+B27*B50)</f>
        <v>0.11188282282882708</v>
      </c>
      <c r="C86">
        <f>C26+(6/0.017)*(C12*C51+C27*C50)</f>
        <v>0.44621570266899674</v>
      </c>
      <c r="D86">
        <f>D26+(6/0.017)*(D12*D51+D27*D50)</f>
        <v>0.7580739903436517</v>
      </c>
      <c r="E86">
        <f>E26+(6/0.017)*(E12*E51+E27*E50)</f>
        <v>0.014243500263081452</v>
      </c>
      <c r="F86">
        <f>F26+(6/0.017)*(F12*F51+F27*F50)</f>
        <v>1.1818273339172176</v>
      </c>
    </row>
    <row r="87" spans="1:6" ht="12.75">
      <c r="A87" t="s">
        <v>86</v>
      </c>
      <c r="B87">
        <f>B27+(7/0.017)*(B13*B51+B28*B50)</f>
        <v>0.036333759604778665</v>
      </c>
      <c r="C87">
        <f>C27+(7/0.017)*(C13*C51+C28*C50)</f>
        <v>-0.09896597879438888</v>
      </c>
      <c r="D87">
        <f>D27+(7/0.017)*(D13*D51+D28*D50)</f>
        <v>0.3587421239830886</v>
      </c>
      <c r="E87">
        <f>E27+(7/0.017)*(E13*E51+E28*E50)</f>
        <v>0.06693665763875517</v>
      </c>
      <c r="F87">
        <f>F27+(7/0.017)*(F13*F51+F28*F50)</f>
        <v>0.4492521228990996</v>
      </c>
    </row>
    <row r="88" spans="1:6" ht="12.75">
      <c r="A88" t="s">
        <v>87</v>
      </c>
      <c r="B88">
        <f>B28+(8/0.017)*(B14*B51+B29*B50)</f>
        <v>-0.0718333114285678</v>
      </c>
      <c r="C88">
        <f>C28+(8/0.017)*(C14*C51+C29*C50)</f>
        <v>-0.36809534390556314</v>
      </c>
      <c r="D88">
        <f>D28+(8/0.017)*(D14*D51+D29*D50)</f>
        <v>-0.23218085517497725</v>
      </c>
      <c r="E88">
        <f>E28+(8/0.017)*(E14*E51+E29*E50)</f>
        <v>-0.26032895666403105</v>
      </c>
      <c r="F88">
        <f>F28+(8/0.017)*(F14*F51+F29*F50)</f>
        <v>-0.10461827989194994</v>
      </c>
    </row>
    <row r="89" spans="1:6" ht="12.75">
      <c r="A89" t="s">
        <v>88</v>
      </c>
      <c r="B89">
        <f>B29+(9/0.017)*(B15*B51+B30*B50)</f>
        <v>0.0989593245244088</v>
      </c>
      <c r="C89">
        <f>C29+(9/0.017)*(C15*C51+C30*C50)</f>
        <v>0.09665730360029492</v>
      </c>
      <c r="D89">
        <f>D29+(9/0.017)*(D15*D51+D30*D50)</f>
        <v>0.047579751761357404</v>
      </c>
      <c r="E89">
        <f>E29+(9/0.017)*(E15*E51+E30*E50)</f>
        <v>0.12670965835229386</v>
      </c>
      <c r="F89">
        <f>F29+(9/0.017)*(F15*F51+F30*F50)</f>
        <v>0.02382972811229281</v>
      </c>
    </row>
    <row r="90" spans="1:6" ht="12.75">
      <c r="A90" t="s">
        <v>89</v>
      </c>
      <c r="B90">
        <f>B30+(10/0.017)*(B16*B51+B31*B50)</f>
        <v>0.17092035583702792</v>
      </c>
      <c r="C90">
        <f>C30+(10/0.017)*(C16*C51+C31*C50)</f>
        <v>0.07716279378991998</v>
      </c>
      <c r="D90">
        <f>D30+(10/0.017)*(D16*D51+D31*D50)</f>
        <v>0.17982409619153222</v>
      </c>
      <c r="E90">
        <f>E30+(10/0.017)*(E16*E51+E31*E50)</f>
        <v>0.02603373366802097</v>
      </c>
      <c r="F90">
        <f>F30+(10/0.017)*(F16*F51+F31*F50)</f>
        <v>0.1982144324686901</v>
      </c>
    </row>
    <row r="91" spans="1:6" ht="12.75">
      <c r="A91" t="s">
        <v>90</v>
      </c>
      <c r="B91">
        <f>B31+(11/0.017)*(B17*B51+B32*B50)</f>
        <v>0.005292653898229105</v>
      </c>
      <c r="C91">
        <f>C31+(11/0.017)*(C17*C51+C32*C50)</f>
        <v>-0.0275082714175801</v>
      </c>
      <c r="D91">
        <f>D31+(11/0.017)*(D17*D51+D32*D50)</f>
        <v>0.00903613883757192</v>
      </c>
      <c r="E91">
        <f>E31+(11/0.017)*(E17*E51+E32*E50)</f>
        <v>-0.008556681459068828</v>
      </c>
      <c r="F91">
        <f>F31+(11/0.017)*(F17*F51+F32*F50)</f>
        <v>0.036996430256534464</v>
      </c>
    </row>
    <row r="92" spans="1:6" ht="12.75">
      <c r="A92" t="s">
        <v>91</v>
      </c>
      <c r="B92">
        <f>B32+(12/0.017)*(B18*B51+B33*B50)</f>
        <v>0.014432959337090143</v>
      </c>
      <c r="C92">
        <f>C32+(12/0.017)*(C18*C51+C33*C50)</f>
        <v>-0.032852295151263367</v>
      </c>
      <c r="D92">
        <f>D32+(12/0.017)*(D18*D51+D33*D50)</f>
        <v>-0.023569793028843305</v>
      </c>
      <c r="E92">
        <f>E32+(12/0.017)*(E18*E51+E33*E50)</f>
        <v>-0.020795780861621104</v>
      </c>
      <c r="F92">
        <f>F32+(12/0.017)*(F18*F51+F33*F50)</f>
        <v>-0.00959537761444968</v>
      </c>
    </row>
    <row r="93" spans="1:6" ht="12.75">
      <c r="A93" t="s">
        <v>92</v>
      </c>
      <c r="B93">
        <f>B33+(13/0.017)*(B19*B51+B34*B50)</f>
        <v>0.07506541069320305</v>
      </c>
      <c r="C93">
        <f>C33+(13/0.017)*(C19*C51+C34*C50)</f>
        <v>0.06888624028127291</v>
      </c>
      <c r="D93">
        <f>D33+(13/0.017)*(D19*D51+D34*D50)</f>
        <v>0.09124059453514481</v>
      </c>
      <c r="E93">
        <f>E33+(13/0.017)*(E19*E51+E34*E50)</f>
        <v>0.06832289742337518</v>
      </c>
      <c r="F93">
        <f>F33+(13/0.017)*(F19*F51+F34*F50)</f>
        <v>0.06685126328579029</v>
      </c>
    </row>
    <row r="94" spans="1:6" ht="12.75">
      <c r="A94" t="s">
        <v>93</v>
      </c>
      <c r="B94">
        <f>B34+(14/0.017)*(B20*B51+B35*B50)</f>
        <v>0.015831531047003067</v>
      </c>
      <c r="C94">
        <f>C34+(14/0.017)*(C20*C51+C35*C50)</f>
        <v>0.013563925319566437</v>
      </c>
      <c r="D94">
        <f>D34+(14/0.017)*(D20*D51+D35*D50)</f>
        <v>0.014503832990142594</v>
      </c>
      <c r="E94">
        <f>E34+(14/0.017)*(E20*E51+E35*E50)</f>
        <v>-0.002543833177872637</v>
      </c>
      <c r="F94">
        <f>F34+(14/0.017)*(F20*F51+F35*F50)</f>
        <v>-0.03182187902578296</v>
      </c>
    </row>
    <row r="95" spans="1:6" ht="12.75">
      <c r="A95" t="s">
        <v>94</v>
      </c>
      <c r="B95" s="49">
        <f>B35</f>
        <v>-0.0006245928</v>
      </c>
      <c r="C95" s="49">
        <f>C35</f>
        <v>0.004486815</v>
      </c>
      <c r="D95" s="49">
        <f>D35</f>
        <v>-0.001158595</v>
      </c>
      <c r="E95" s="49">
        <f>E35</f>
        <v>0.006686359</v>
      </c>
      <c r="F95" s="49">
        <f>F35</f>
        <v>0.004882626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3.385137650669939</v>
      </c>
      <c r="C103">
        <f>C63*10000/C62</f>
        <v>-1.6103001925379599</v>
      </c>
      <c r="D103">
        <f>D63*10000/D62</f>
        <v>-2.44154014135109</v>
      </c>
      <c r="E103">
        <f>E63*10000/E62</f>
        <v>-2.088321517000963</v>
      </c>
      <c r="F103">
        <f>F63*10000/F62</f>
        <v>-1.5432713482239158</v>
      </c>
      <c r="G103">
        <f>AVERAGE(C103:E103)</f>
        <v>-2.046720616963338</v>
      </c>
      <c r="H103">
        <f>STDEV(C103:E103)</f>
        <v>0.41717854605512433</v>
      </c>
      <c r="I103">
        <f>(B103*B4+C103*C4+D103*D4+E103*E4+F103*F4)/SUM(B4:F4)</f>
        <v>-1.1940915377621981</v>
      </c>
      <c r="K103">
        <f>(LN(H103)+LN(H123))/2-LN(K114*K115^3)</f>
        <v>-4.680475692062441</v>
      </c>
    </row>
    <row r="104" spans="1:11" ht="12.75">
      <c r="A104" t="s">
        <v>68</v>
      </c>
      <c r="B104">
        <f>B64*10000/B62</f>
        <v>0.27150804129879685</v>
      </c>
      <c r="C104">
        <f>C64*10000/C62</f>
        <v>-0.3777735741033164</v>
      </c>
      <c r="D104">
        <f>D64*10000/D62</f>
        <v>-0.5835262243739329</v>
      </c>
      <c r="E104">
        <f>E64*10000/E62</f>
        <v>0.6823813297958656</v>
      </c>
      <c r="F104">
        <f>F64*10000/F62</f>
        <v>-0.26742353952448183</v>
      </c>
      <c r="G104">
        <f>AVERAGE(C104:E104)</f>
        <v>-0.09297282289379456</v>
      </c>
      <c r="H104">
        <f>STDEV(C104:E104)</f>
        <v>0.679311478515689</v>
      </c>
      <c r="I104">
        <f>(B104*B4+C104*C4+D104*D4+E104*E4+F104*F4)/SUM(B4:F4)</f>
        <v>-0.06355839247390774</v>
      </c>
      <c r="K104">
        <f>(LN(H104)+LN(H124))/2-LN(K114*K115^4)</f>
        <v>-3.751167580074356</v>
      </c>
    </row>
    <row r="105" spans="1:11" ht="12.75">
      <c r="A105" t="s">
        <v>69</v>
      </c>
      <c r="B105">
        <f>B65*10000/B62</f>
        <v>-0.8517428539469386</v>
      </c>
      <c r="C105">
        <f>C65*10000/C62</f>
        <v>0.507192333678456</v>
      </c>
      <c r="D105">
        <f>D65*10000/D62</f>
        <v>1.2983960657207085</v>
      </c>
      <c r="E105">
        <f>E65*10000/E62</f>
        <v>1.0643531098268226</v>
      </c>
      <c r="F105">
        <f>F65*10000/F62</f>
        <v>-0.007735564288432629</v>
      </c>
      <c r="G105">
        <f>AVERAGE(C105:E105)</f>
        <v>0.9566471697419958</v>
      </c>
      <c r="H105">
        <f>STDEV(C105:E105)</f>
        <v>0.40644958303160317</v>
      </c>
      <c r="I105">
        <f>(B105*B4+C105*C4+D105*D4+E105*E4+F105*F4)/SUM(B4:F4)</f>
        <v>0.5663543073984664</v>
      </c>
      <c r="K105">
        <f>(LN(H105)+LN(H125))/2-LN(K114*K115^5)</f>
        <v>-3.5854586067273937</v>
      </c>
    </row>
    <row r="106" spans="1:11" ht="12.75">
      <c r="A106" t="s">
        <v>70</v>
      </c>
      <c r="B106">
        <f>B66*10000/B62</f>
        <v>3.377134574433375</v>
      </c>
      <c r="C106">
        <f>C66*10000/C62</f>
        <v>1.7858893758708052</v>
      </c>
      <c r="D106">
        <f>D66*10000/D62</f>
        <v>2.78797580842332</v>
      </c>
      <c r="E106">
        <f>E66*10000/E62</f>
        <v>2.038428940115274</v>
      </c>
      <c r="F106">
        <f>F66*10000/F62</f>
        <v>14.327494674619608</v>
      </c>
      <c r="G106">
        <f>AVERAGE(C106:E106)</f>
        <v>2.2040980414697997</v>
      </c>
      <c r="H106">
        <f>STDEV(C106:E106)</f>
        <v>0.5211803842568994</v>
      </c>
      <c r="I106">
        <f>(B106*B4+C106*C4+D106*D4+E106*E4+F106*F4)/SUM(B4:F4)</f>
        <v>3.992576545755433</v>
      </c>
      <c r="K106">
        <f>(LN(H106)+LN(H126))/2-LN(K114*K115^6)</f>
        <v>-2.9228250527181516</v>
      </c>
    </row>
    <row r="107" spans="1:11" ht="12.75">
      <c r="A107" t="s">
        <v>71</v>
      </c>
      <c r="B107">
        <f>B67*10000/B62</f>
        <v>0.48902364454353014</v>
      </c>
      <c r="C107">
        <f>C67*10000/C62</f>
        <v>0.0795957765716749</v>
      </c>
      <c r="D107">
        <f>D67*10000/D62</f>
        <v>-0.04563500878854517</v>
      </c>
      <c r="E107">
        <f>E67*10000/E62</f>
        <v>-0.23623963047699936</v>
      </c>
      <c r="F107">
        <f>F67*10000/F62</f>
        <v>-0.6142702610739845</v>
      </c>
      <c r="G107">
        <f>AVERAGE(C107:E107)</f>
        <v>-0.06742628756462321</v>
      </c>
      <c r="H107">
        <f>STDEV(C107:E107)</f>
        <v>0.15904133412236895</v>
      </c>
      <c r="I107">
        <f>(B107*B4+C107*C4+D107*D4+E107*E4+F107*F4)/SUM(B4:F4)</f>
        <v>-0.05999080907249108</v>
      </c>
      <c r="K107">
        <f>(LN(H107)+LN(H127))/2-LN(K114*K115^7)</f>
        <v>-3.1637052269972514</v>
      </c>
    </row>
    <row r="108" spans="1:9" ht="12.75">
      <c r="A108" t="s">
        <v>72</v>
      </c>
      <c r="B108">
        <f>B68*10000/B62</f>
        <v>-0.06493704020075565</v>
      </c>
      <c r="C108">
        <f>C68*10000/C62</f>
        <v>0.11963043610249068</v>
      </c>
      <c r="D108">
        <f>D68*10000/D62</f>
        <v>-0.028383216723241324</v>
      </c>
      <c r="E108">
        <f>E68*10000/E62</f>
        <v>0.22789575776656867</v>
      </c>
      <c r="F108">
        <f>F68*10000/F62</f>
        <v>-0.006827206901885241</v>
      </c>
      <c r="G108">
        <f>AVERAGE(C108:E108)</f>
        <v>0.10638099238193933</v>
      </c>
      <c r="H108">
        <f>STDEV(C108:E108)</f>
        <v>0.12865220173228759</v>
      </c>
      <c r="I108">
        <f>(B108*B4+C108*C4+D108*D4+E108*E4+F108*F4)/SUM(B4:F4)</f>
        <v>0.06650340826318238</v>
      </c>
    </row>
    <row r="109" spans="1:9" ht="12.75">
      <c r="A109" t="s">
        <v>73</v>
      </c>
      <c r="B109">
        <f>B69*10000/B62</f>
        <v>-0.12499240403025313</v>
      </c>
      <c r="C109">
        <f>C69*10000/C62</f>
        <v>0.04160318935465793</v>
      </c>
      <c r="D109">
        <f>D69*10000/D62</f>
        <v>0.14325700882676198</v>
      </c>
      <c r="E109">
        <f>E69*10000/E62</f>
        <v>0.12139870689367567</v>
      </c>
      <c r="F109">
        <f>F69*10000/F62</f>
        <v>0.028672159003718337</v>
      </c>
      <c r="G109">
        <f>AVERAGE(C109:E109)</f>
        <v>0.10208630169169852</v>
      </c>
      <c r="H109">
        <f>STDEV(C109:E109)</f>
        <v>0.05350795734590136</v>
      </c>
      <c r="I109">
        <f>(B109*B4+C109*C4+D109*D4+E109*E4+F109*F4)/SUM(B4:F4)</f>
        <v>0.05944478166753918</v>
      </c>
    </row>
    <row r="110" spans="1:11" ht="12.75">
      <c r="A110" t="s">
        <v>74</v>
      </c>
      <c r="B110">
        <f>B70*10000/B62</f>
        <v>-0.38890872992815784</v>
      </c>
      <c r="C110">
        <f>C70*10000/C62</f>
        <v>-0.2119416743813283</v>
      </c>
      <c r="D110">
        <f>D70*10000/D62</f>
        <v>-0.13873480814829323</v>
      </c>
      <c r="E110">
        <f>E70*10000/E62</f>
        <v>-0.19566281558942447</v>
      </c>
      <c r="F110">
        <f>F70*10000/F62</f>
        <v>-0.4141581561232108</v>
      </c>
      <c r="G110">
        <f>AVERAGE(C110:E110)</f>
        <v>-0.18211309937301534</v>
      </c>
      <c r="H110">
        <f>STDEV(C110:E110)</f>
        <v>0.03843835874584511</v>
      </c>
      <c r="I110">
        <f>(B110*B4+C110*C4+D110*D4+E110*E4+F110*F4)/SUM(B4:F4)</f>
        <v>-0.2430036158674183</v>
      </c>
      <c r="K110">
        <f>EXP(AVERAGE(K103:K107))</f>
        <v>0.02676322777193578</v>
      </c>
    </row>
    <row r="111" spans="1:9" ht="12.75">
      <c r="A111" t="s">
        <v>75</v>
      </c>
      <c r="B111">
        <f>B71*10000/B62</f>
        <v>0.004809343179856213</v>
      </c>
      <c r="C111">
        <f>C71*10000/C62</f>
        <v>-0.017489611835217942</v>
      </c>
      <c r="D111">
        <f>D71*10000/D62</f>
        <v>-0.02530681682246023</v>
      </c>
      <c r="E111">
        <f>E71*10000/E62</f>
        <v>-0.03204945746738756</v>
      </c>
      <c r="F111">
        <f>F71*10000/F62</f>
        <v>-0.06287823413946389</v>
      </c>
      <c r="G111">
        <f>AVERAGE(C111:E111)</f>
        <v>-0.024948628708355246</v>
      </c>
      <c r="H111">
        <f>STDEV(C111:E111)</f>
        <v>0.00728652868325972</v>
      </c>
      <c r="I111">
        <f>(B111*B4+C111*C4+D111*D4+E111*E4+F111*F4)/SUM(B4:F4)</f>
        <v>-0.02571075052393476</v>
      </c>
    </row>
    <row r="112" spans="1:9" ht="12.75">
      <c r="A112" t="s">
        <v>76</v>
      </c>
      <c r="B112">
        <f>B72*10000/B62</f>
        <v>-0.016408658880450334</v>
      </c>
      <c r="C112">
        <f>C72*10000/C62</f>
        <v>-0.027943960597558833</v>
      </c>
      <c r="D112">
        <f>D72*10000/D62</f>
        <v>-0.008693828149186303</v>
      </c>
      <c r="E112">
        <f>E72*10000/E62</f>
        <v>-0.012080449924766602</v>
      </c>
      <c r="F112">
        <f>F72*10000/F62</f>
        <v>-0.034452278854969466</v>
      </c>
      <c r="G112">
        <f>AVERAGE(C112:E112)</f>
        <v>-0.016239412890503912</v>
      </c>
      <c r="H112">
        <f>STDEV(C112:E112)</f>
        <v>0.010276897855518078</v>
      </c>
      <c r="I112">
        <f>(B112*B4+C112*C4+D112*D4+E112*E4+F112*F4)/SUM(B4:F4)</f>
        <v>-0.018697242455725797</v>
      </c>
    </row>
    <row r="113" spans="1:9" ht="12.75">
      <c r="A113" t="s">
        <v>77</v>
      </c>
      <c r="B113">
        <f>B73*10000/B62</f>
        <v>0.012604992785791703</v>
      </c>
      <c r="C113">
        <f>C73*10000/C62</f>
        <v>0.018435126548285226</v>
      </c>
      <c r="D113">
        <f>D73*10000/D62</f>
        <v>0.016243944067590915</v>
      </c>
      <c r="E113">
        <f>E73*10000/E62</f>
        <v>0.013882774259025003</v>
      </c>
      <c r="F113">
        <f>F73*10000/F62</f>
        <v>0.005316806480168609</v>
      </c>
      <c r="G113">
        <f>AVERAGE(C113:E113)</f>
        <v>0.016187281624967048</v>
      </c>
      <c r="H113">
        <f>STDEV(C113:E113)</f>
        <v>0.002276705034844484</v>
      </c>
      <c r="I113">
        <f>(B113*B4+C113*C4+D113*D4+E113*E4+F113*F4)/SUM(B4:F4)</f>
        <v>0.014217859977270405</v>
      </c>
    </row>
    <row r="114" spans="1:11" ht="12.75">
      <c r="A114" t="s">
        <v>78</v>
      </c>
      <c r="B114">
        <f>B74*10000/B62</f>
        <v>-0.22138222627797538</v>
      </c>
      <c r="C114">
        <f>C74*10000/C62</f>
        <v>-0.2051908779177083</v>
      </c>
      <c r="D114">
        <f>D74*10000/D62</f>
        <v>-0.2233216106799764</v>
      </c>
      <c r="E114">
        <f>E74*10000/E62</f>
        <v>-0.20689591980431177</v>
      </c>
      <c r="F114">
        <f>F74*10000/F62</f>
        <v>-0.170202298164221</v>
      </c>
      <c r="G114">
        <f>AVERAGE(C114:E114)</f>
        <v>-0.21180280280066546</v>
      </c>
      <c r="H114">
        <f>STDEV(C114:E114)</f>
        <v>0.01001194252775847</v>
      </c>
      <c r="I114">
        <f>(B114*B4+C114*C4+D114*D4+E114*E4+F114*F4)/SUM(B4:F4)</f>
        <v>-0.20763136477385086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0.00038005681811614057</v>
      </c>
      <c r="C115">
        <f>C75*10000/C62</f>
        <v>-0.005084846165819815</v>
      </c>
      <c r="D115">
        <f>D75*10000/D62</f>
        <v>-0.003927932504875458</v>
      </c>
      <c r="E115">
        <f>E75*10000/E62</f>
        <v>-0.0006518193062306944</v>
      </c>
      <c r="F115">
        <f>F75*10000/F62</f>
        <v>-0.004385753589983245</v>
      </c>
      <c r="G115">
        <f>AVERAGE(C115:E115)</f>
        <v>-0.0032215326589753227</v>
      </c>
      <c r="H115">
        <f>STDEV(C115:E115)</f>
        <v>0.002299387383886291</v>
      </c>
      <c r="I115">
        <f>(B115*B4+C115*C4+D115*D4+E115*E4+F115*F4)/SUM(B4:F4)</f>
        <v>-0.0028563526992775473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-79.7813276094013</v>
      </c>
      <c r="C122">
        <f>C82*10000/C62</f>
        <v>-0.2544328830725394</v>
      </c>
      <c r="D122">
        <f>D82*10000/D62</f>
        <v>34.556786428303596</v>
      </c>
      <c r="E122">
        <f>E82*10000/E62</f>
        <v>30.548868514315455</v>
      </c>
      <c r="F122">
        <f>F82*10000/F62</f>
        <v>-30.271334796545517</v>
      </c>
      <c r="G122">
        <f>AVERAGE(C122:E122)</f>
        <v>21.61707401984884</v>
      </c>
      <c r="H122">
        <f>STDEV(C122:E122)</f>
        <v>19.046993520099697</v>
      </c>
      <c r="I122">
        <f>(B122*B4+C122*C4+D122*D4+E122*E4+F122*F4)/SUM(B4:F4)</f>
        <v>0.025400802945720096</v>
      </c>
    </row>
    <row r="123" spans="1:9" ht="12.75">
      <c r="A123" t="s">
        <v>82</v>
      </c>
      <c r="B123">
        <f>B83*10000/B62</f>
        <v>2.7355990451004755</v>
      </c>
      <c r="C123">
        <f>C83*10000/C62</f>
        <v>2.8194003467004447</v>
      </c>
      <c r="D123">
        <f>D83*10000/D62</f>
        <v>2.8916905840330247</v>
      </c>
      <c r="E123">
        <f>E83*10000/E62</f>
        <v>3.688212295010296</v>
      </c>
      <c r="F123">
        <f>F83*10000/F62</f>
        <v>4.6464847236518345</v>
      </c>
      <c r="G123">
        <f>AVERAGE(C123:E123)</f>
        <v>3.1331010752479216</v>
      </c>
      <c r="H123">
        <f>STDEV(C123:E123)</f>
        <v>0.482097313136003</v>
      </c>
      <c r="I123">
        <f>(B123*B4+C123*C4+D123*D4+E123*E4+F123*F4)/SUM(B4:F4)</f>
        <v>3.2777204336551353</v>
      </c>
    </row>
    <row r="124" spans="1:9" ht="12.75">
      <c r="A124" t="s">
        <v>83</v>
      </c>
      <c r="B124">
        <f>B84*10000/B62</f>
        <v>-0.32834846547609753</v>
      </c>
      <c r="C124">
        <f>C84*10000/C62</f>
        <v>-3.0602949051921584</v>
      </c>
      <c r="D124">
        <f>D84*10000/D62</f>
        <v>-2.386191306529229</v>
      </c>
      <c r="E124">
        <f>E84*10000/E62</f>
        <v>-3.54517050283664</v>
      </c>
      <c r="F124">
        <f>F84*10000/F62</f>
        <v>0.5266373026556729</v>
      </c>
      <c r="G124">
        <f>AVERAGE(C124:E124)</f>
        <v>-2.997218904852676</v>
      </c>
      <c r="H124">
        <f>STDEV(C124:E124)</f>
        <v>0.5820585286141444</v>
      </c>
      <c r="I124">
        <f>(B124*B4+C124*C4+D124*D4+E124*E4+F124*F4)/SUM(B4:F4)</f>
        <v>-2.140821688783418</v>
      </c>
    </row>
    <row r="125" spans="1:9" ht="12.75">
      <c r="A125" t="s">
        <v>84</v>
      </c>
      <c r="B125">
        <f>B85*10000/B62</f>
        <v>1.03479323125113</v>
      </c>
      <c r="C125">
        <f>C85*10000/C62</f>
        <v>1.4127174917972058</v>
      </c>
      <c r="D125">
        <f>D85*10000/D62</f>
        <v>1.0760686452622865</v>
      </c>
      <c r="E125">
        <f>E85*10000/E62</f>
        <v>1.9019675654661072</v>
      </c>
      <c r="F125">
        <f>F85*10000/F62</f>
        <v>-0.2847473984750069</v>
      </c>
      <c r="G125">
        <f>AVERAGE(C125:E125)</f>
        <v>1.4635845675085333</v>
      </c>
      <c r="H125">
        <f>STDEV(C125:E125)</f>
        <v>0.4152924886655499</v>
      </c>
      <c r="I125">
        <f>(B125*B4+C125*C4+D125*D4+E125*E4+F125*F4)/SUM(B4:F4)</f>
        <v>1.1681408123948391</v>
      </c>
    </row>
    <row r="126" spans="1:9" ht="12.75">
      <c r="A126" t="s">
        <v>85</v>
      </c>
      <c r="B126">
        <f>B86*10000/B62</f>
        <v>0.11188309310860828</v>
      </c>
      <c r="C126">
        <f>C86*10000/C62</f>
        <v>0.44621448866734637</v>
      </c>
      <c r="D126">
        <f>D86*10000/D62</f>
        <v>0.7580700348938681</v>
      </c>
      <c r="E126">
        <f>E86*10000/E62</f>
        <v>0.01424344358447985</v>
      </c>
      <c r="F126">
        <f>F86*10000/F62</f>
        <v>1.1818436613022762</v>
      </c>
      <c r="G126">
        <f>AVERAGE(C126:E126)</f>
        <v>0.4061759890485648</v>
      </c>
      <c r="H126">
        <f>STDEV(C126:E126)</f>
        <v>0.37352618458888304</v>
      </c>
      <c r="I126">
        <f>(B126*B4+C126*C4+D126*D4+E126*E4+F126*F4)/SUM(B4:F4)</f>
        <v>0.46718839923633515</v>
      </c>
    </row>
    <row r="127" spans="1:9" ht="12.75">
      <c r="A127" t="s">
        <v>86</v>
      </c>
      <c r="B127">
        <f>B87*10000/B62</f>
        <v>0.0363338473776856</v>
      </c>
      <c r="C127">
        <f>C87*10000/C62</f>
        <v>-0.09896570954151215</v>
      </c>
      <c r="D127">
        <f>D87*10000/D62</f>
        <v>0.3587402521520078</v>
      </c>
      <c r="E127">
        <f>E87*10000/E62</f>
        <v>0.0669363912803404</v>
      </c>
      <c r="F127">
        <f>F87*10000/F62</f>
        <v>0.44925832948460365</v>
      </c>
      <c r="G127">
        <f>AVERAGE(C127:E127)</f>
        <v>0.10890364463027867</v>
      </c>
      <c r="H127">
        <f>STDEV(C127:E127)</f>
        <v>0.2317210059700046</v>
      </c>
      <c r="I127">
        <f>(B127*B4+C127*C4+D127*D4+E127*E4+F127*F4)/SUM(B4:F4)</f>
        <v>0.14383256445067302</v>
      </c>
    </row>
    <row r="128" spans="1:9" ht="12.75">
      <c r="A128" t="s">
        <v>87</v>
      </c>
      <c r="B128">
        <f>B88*10000/B62</f>
        <v>-0.07183348495915279</v>
      </c>
      <c r="C128">
        <f>C88*10000/C62</f>
        <v>-0.3680943424429245</v>
      </c>
      <c r="D128">
        <f>D88*10000/D62</f>
        <v>-0.23217964371049615</v>
      </c>
      <c r="E128">
        <f>E88*10000/E62</f>
        <v>-0.26032792074723055</v>
      </c>
      <c r="F128">
        <f>F88*10000/F62</f>
        <v>-0.10461972523247554</v>
      </c>
      <c r="G128">
        <f>AVERAGE(C128:E128)</f>
        <v>-0.28686730230021706</v>
      </c>
      <c r="H128">
        <f>STDEV(C128:E128)</f>
        <v>0.07173879991185346</v>
      </c>
      <c r="I128">
        <f>(B128*B4+C128*C4+D128*D4+E128*E4+F128*F4)/SUM(B4:F4)</f>
        <v>-0.23144901761517298</v>
      </c>
    </row>
    <row r="129" spans="1:9" ht="12.75">
      <c r="A129" t="s">
        <v>88</v>
      </c>
      <c r="B129">
        <f>B89*10000/B62</f>
        <v>0.09895956358438157</v>
      </c>
      <c r="C129">
        <f>C89*10000/C62</f>
        <v>0.0966570406285407</v>
      </c>
      <c r="D129">
        <f>D89*10000/D62</f>
        <v>0.04757950350152894</v>
      </c>
      <c r="E129">
        <f>E89*10000/E62</f>
        <v>0.12670915414152317</v>
      </c>
      <c r="F129">
        <f>F89*10000/F62</f>
        <v>0.023830057328867487</v>
      </c>
      <c r="G129">
        <f>AVERAGE(C129:E129)</f>
        <v>0.0903152327571976</v>
      </c>
      <c r="H129">
        <f>STDEV(C129:E129)</f>
        <v>0.03994420230658836</v>
      </c>
      <c r="I129">
        <f>(B129*B4+C129*C4+D129*D4+E129*E4+F129*F4)/SUM(B4:F4)</f>
        <v>0.08268984406106372</v>
      </c>
    </row>
    <row r="130" spans="1:9" ht="12.75">
      <c r="A130" t="s">
        <v>89</v>
      </c>
      <c r="B130">
        <f>B90*10000/B62</f>
        <v>0.1709207687361237</v>
      </c>
      <c r="C130">
        <f>C90*10000/C62</f>
        <v>0.0771625838561179</v>
      </c>
      <c r="D130">
        <f>D90*10000/D62</f>
        <v>0.17982315791216713</v>
      </c>
      <c r="E130">
        <f>E90*10000/E62</f>
        <v>0.026033630073006287</v>
      </c>
      <c r="F130">
        <f>F90*10000/F62</f>
        <v>0.19821717087494475</v>
      </c>
      <c r="G130">
        <f>AVERAGE(C130:E130)</f>
        <v>0.09433979061376378</v>
      </c>
      <c r="H130">
        <f>STDEV(C130:E130)</f>
        <v>0.07832047651951685</v>
      </c>
      <c r="I130">
        <f>(B130*B4+C130*C4+D130*D4+E130*E4+F130*F4)/SUM(B4:F4)</f>
        <v>0.11927704363769516</v>
      </c>
    </row>
    <row r="131" spans="1:9" ht="12.75">
      <c r="A131" t="s">
        <v>90</v>
      </c>
      <c r="B131">
        <f>B91*10000/B62</f>
        <v>0.005292666683903451</v>
      </c>
      <c r="C131">
        <f>C91*10000/C62</f>
        <v>-0.02750819657689946</v>
      </c>
      <c r="D131">
        <f>D91*10000/D62</f>
        <v>0.009036091689148594</v>
      </c>
      <c r="E131">
        <f>E91*10000/E62</f>
        <v>-0.00855664740980211</v>
      </c>
      <c r="F131">
        <f>F91*10000/F62</f>
        <v>0.036996941376006204</v>
      </c>
      <c r="G131">
        <f>AVERAGE(C131:E131)</f>
        <v>-0.009009584099184327</v>
      </c>
      <c r="H131">
        <f>STDEV(C131:E131)</f>
        <v>0.01827635398408134</v>
      </c>
      <c r="I131">
        <f>(B131*B4+C131*C4+D131*D4+E131*E4+F131*F4)/SUM(B4:F4)</f>
        <v>-0.0008004355717290143</v>
      </c>
    </row>
    <row r="132" spans="1:9" ht="12.75">
      <c r="A132" t="s">
        <v>91</v>
      </c>
      <c r="B132">
        <f>B92*10000/B62</f>
        <v>0.014432994203363561</v>
      </c>
      <c r="C132">
        <f>C92*10000/C62</f>
        <v>-0.03285220577130588</v>
      </c>
      <c r="D132">
        <f>D92*10000/D62</f>
        <v>-0.023569670047269047</v>
      </c>
      <c r="E132">
        <f>E92*10000/E62</f>
        <v>-0.020795698109786463</v>
      </c>
      <c r="F132">
        <f>F92*10000/F62</f>
        <v>-0.009595510178167408</v>
      </c>
      <c r="G132">
        <f>AVERAGE(C132:E132)</f>
        <v>-0.025739191309453794</v>
      </c>
      <c r="H132">
        <f>STDEV(C132:E132)</f>
        <v>0.006314266475876131</v>
      </c>
      <c r="I132">
        <f>(B132*B4+C132*C4+D132*D4+E132*E4+F132*F4)/SUM(B4:F4)</f>
        <v>-0.017775828700811246</v>
      </c>
    </row>
    <row r="133" spans="1:9" ht="12.75">
      <c r="A133" t="s">
        <v>92</v>
      </c>
      <c r="B133">
        <f>B93*10000/B62</f>
        <v>0.07506559203169867</v>
      </c>
      <c r="C133">
        <f>C93*10000/C62</f>
        <v>0.068886052865167</v>
      </c>
      <c r="D133">
        <f>D93*10000/D62</f>
        <v>0.09124011846342292</v>
      </c>
      <c r="E133">
        <f>E93*10000/E62</f>
        <v>0.06832262554875082</v>
      </c>
      <c r="F133">
        <f>F93*10000/F62</f>
        <v>0.06685218686090655</v>
      </c>
      <c r="G133">
        <f>AVERAGE(C133:E133)</f>
        <v>0.07614959895911358</v>
      </c>
      <c r="H133">
        <f>STDEV(C133:E133)</f>
        <v>0.013071809238497841</v>
      </c>
      <c r="I133">
        <f>(B133*B4+C133*C4+D133*D4+E133*E4+F133*F4)/SUM(B4:F4)</f>
        <v>0.07474987150467038</v>
      </c>
    </row>
    <row r="134" spans="1:9" ht="12.75">
      <c r="A134" t="s">
        <v>93</v>
      </c>
      <c r="B134">
        <f>B94*10000/B62</f>
        <v>0.015831569291861743</v>
      </c>
      <c r="C134">
        <f>C94*10000/C62</f>
        <v>0.013563888416724101</v>
      </c>
      <c r="D134">
        <f>D94*10000/D62</f>
        <v>0.014503757312591601</v>
      </c>
      <c r="E134">
        <f>E94*10000/E62</f>
        <v>-0.002543823055297106</v>
      </c>
      <c r="F134">
        <f>F94*10000/F62</f>
        <v>-0.03182231865690101</v>
      </c>
      <c r="G134">
        <f>AVERAGE(C134:E134)</f>
        <v>0.00850794089133953</v>
      </c>
      <c r="H134">
        <f>STDEV(C134:E134)</f>
        <v>0.009582638109335441</v>
      </c>
      <c r="I134">
        <f>(B134*B4+C134*C4+D134*D4+E134*E4+F134*F4)/SUM(B4:F4)</f>
        <v>0.004181087490513893</v>
      </c>
    </row>
    <row r="135" spans="1:9" ht="12.75">
      <c r="A135" t="s">
        <v>94</v>
      </c>
      <c r="B135">
        <f>B95*10000/B62</f>
        <v>-0.0006245943088536475</v>
      </c>
      <c r="C135">
        <f>C95*10000/C62</f>
        <v>0.0044868027928975105</v>
      </c>
      <c r="D135">
        <f>D95*10000/D62</f>
        <v>-0.0011585889547268465</v>
      </c>
      <c r="E135">
        <f>E95*10000/E62</f>
        <v>0.006686332393234041</v>
      </c>
      <c r="F135">
        <f>F95*10000/F62</f>
        <v>0.0048826934552978355</v>
      </c>
      <c r="G135">
        <f>AVERAGE(C135:E135)</f>
        <v>0.0033381820771349016</v>
      </c>
      <c r="H135">
        <f>STDEV(C135:E135)</f>
        <v>0.004046627595965853</v>
      </c>
      <c r="I135">
        <f>(B135*B4+C135*C4+D135*D4+E135*E4+F135*F4)/SUM(B4:F4)</f>
        <v>0.0029718528935884407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2005-07-07T12:52:40Z</cp:lastPrinted>
  <dcterms:created xsi:type="dcterms:W3CDTF">2005-07-07T12:52:40Z</dcterms:created>
  <dcterms:modified xsi:type="dcterms:W3CDTF">2005-07-07T15:35:04Z</dcterms:modified>
  <cp:category/>
  <cp:version/>
  <cp:contentType/>
  <cp:contentStatus/>
</cp:coreProperties>
</file>