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<sst xmlns="http://schemas.openxmlformats.org/spreadsheetml/2006/main" count="204" uniqueCount="98">
  <si>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08/07/2005       06:51:02</t>
  </si>
  <si>
    <t>LISSNER</t>
  </si>
  <si>
    <t>HCMQAP603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</si>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</sst>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72791"/>
        <c:crosses val="autoZero"/>
        <c:auto val="1"/>
        <c:lblOffset val="100"/>
        <c:noMultiLvlLbl val="0"/>
      </c:catAx>
      <c:valAx>
        <c:axId val="6057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3031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-0.003749</v>
      </c>
      <c r="D4" s="12">
        <v>-0.003747</v>
      </c>
      <c r="E4" s="12">
        <v>-0.003749</v>
      </c>
      <c r="F4" s="24">
        <v>-0.002079</v>
      </c>
      <c r="G4" s="34">
        <v>-0.011682</v>
      </c>
    </row>
    <row r="5" spans="1:7" ht="12.75" thickBot="1">
      <c r="A5" s="44" t="s">
        <v>13</v>
      </c>
      <c r="B5" s="45">
        <v>-4.575217</v>
      </c>
      <c r="C5" s="46">
        <v>-3.337351</v>
      </c>
      <c r="D5" s="46">
        <v>0.884857</v>
      </c>
      <c r="E5" s="46">
        <v>3.381923</v>
      </c>
      <c r="F5" s="47">
        <v>3.302859</v>
      </c>
      <c r="G5" s="48">
        <v>6.85026</v>
      </c>
    </row>
    <row r="6" spans="1:7" ht="12.75" thickTop="1">
      <c r="A6" s="6" t="s">
        <v>14</v>
      </c>
      <c r="B6" s="39">
        <v>136.5102</v>
      </c>
      <c r="C6" s="40">
        <v>-87.04336</v>
      </c>
      <c r="D6" s="40">
        <v>40.42804</v>
      </c>
      <c r="E6" s="40">
        <v>-98.80674</v>
      </c>
      <c r="F6" s="41">
        <v>114.2343</v>
      </c>
      <c r="G6" s="42">
        <v>5.293184E-05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0.7468597</v>
      </c>
      <c r="C8" s="13">
        <v>0.9518957</v>
      </c>
      <c r="D8" s="13">
        <v>1.317041</v>
      </c>
      <c r="E8" s="13">
        <v>-0.6195434</v>
      </c>
      <c r="F8" s="25">
        <v>-6.507475</v>
      </c>
      <c r="G8" s="35">
        <v>-0.363431</v>
      </c>
    </row>
    <row r="9" spans="1:7" ht="12">
      <c r="A9" s="20" t="s">
        <v>17</v>
      </c>
      <c r="B9" s="29">
        <v>0.7663383</v>
      </c>
      <c r="C9" s="13">
        <v>-0.037447</v>
      </c>
      <c r="D9" s="13">
        <v>-0.008479544</v>
      </c>
      <c r="E9" s="13">
        <v>-0.5094167</v>
      </c>
      <c r="F9" s="25">
        <v>-1.211947</v>
      </c>
      <c r="G9" s="35">
        <v>-0.1844337</v>
      </c>
    </row>
    <row r="10" spans="1:7" ht="12">
      <c r="A10" s="20" t="s">
        <v>18</v>
      </c>
      <c r="B10" s="29">
        <v>0.2298903</v>
      </c>
      <c r="C10" s="13">
        <v>-0.7412603</v>
      </c>
      <c r="D10" s="13">
        <v>-0.4517501</v>
      </c>
      <c r="E10" s="13">
        <v>0.07245615</v>
      </c>
      <c r="F10" s="25">
        <v>0.4026105</v>
      </c>
      <c r="G10" s="35">
        <v>-0.1826229</v>
      </c>
    </row>
    <row r="11" spans="1:7" ht="12">
      <c r="A11" s="21" t="s">
        <v>19</v>
      </c>
      <c r="B11" s="31">
        <v>3.604954</v>
      </c>
      <c r="C11" s="15">
        <v>1.472954</v>
      </c>
      <c r="D11" s="15">
        <v>2.837164</v>
      </c>
      <c r="E11" s="15">
        <v>1.443844</v>
      </c>
      <c r="F11" s="27">
        <v>14.23886</v>
      </c>
      <c r="G11" s="37">
        <v>3.806063</v>
      </c>
    </row>
    <row r="12" spans="1:7" ht="12">
      <c r="A12" s="20" t="s">
        <v>20</v>
      </c>
      <c r="B12" s="29">
        <v>0.4660934</v>
      </c>
      <c r="C12" s="13">
        <v>0.1132232</v>
      </c>
      <c r="D12" s="13">
        <v>-0.03020734</v>
      </c>
      <c r="E12" s="13">
        <v>0.3219761</v>
      </c>
      <c r="F12" s="25">
        <v>-0.1611312</v>
      </c>
      <c r="G12" s="35">
        <v>0.1434275</v>
      </c>
    </row>
    <row r="13" spans="1:7" ht="12">
      <c r="A13" s="20" t="s">
        <v>21</v>
      </c>
      <c r="B13" s="29">
        <v>0.2091305</v>
      </c>
      <c r="C13" s="13">
        <v>0.06570681</v>
      </c>
      <c r="D13" s="13">
        <v>0.08698935</v>
      </c>
      <c r="E13" s="13">
        <v>0.09052256</v>
      </c>
      <c r="F13" s="25">
        <v>-0.05480451</v>
      </c>
      <c r="G13" s="35">
        <v>0.08147392</v>
      </c>
    </row>
    <row r="14" spans="1:7" ht="12">
      <c r="A14" s="20" t="s">
        <v>22</v>
      </c>
      <c r="B14" s="29">
        <v>-0.05386196</v>
      </c>
      <c r="C14" s="13">
        <v>-0.006328058</v>
      </c>
      <c r="D14" s="13">
        <v>0.004993094</v>
      </c>
      <c r="E14" s="13">
        <v>0.1001714</v>
      </c>
      <c r="F14" s="25">
        <v>-0.08050324</v>
      </c>
      <c r="G14" s="35">
        <v>0.005244248</v>
      </c>
    </row>
    <row r="15" spans="1:7" ht="12">
      <c r="A15" s="21" t="s">
        <v>23</v>
      </c>
      <c r="B15" s="31">
        <v>-0.3614343</v>
      </c>
      <c r="C15" s="15">
        <v>-0.2043621</v>
      </c>
      <c r="D15" s="15">
        <v>-0.1074492</v>
      </c>
      <c r="E15" s="15">
        <v>-0.2219489</v>
      </c>
      <c r="F15" s="27">
        <v>-0.3916377</v>
      </c>
      <c r="G15" s="37">
        <v>-0.2330089</v>
      </c>
    </row>
    <row r="16" spans="1:7" ht="12">
      <c r="A16" s="20" t="s">
        <v>24</v>
      </c>
      <c r="B16" s="29">
        <v>0.02362423</v>
      </c>
      <c r="C16" s="13">
        <v>-0.02706425</v>
      </c>
      <c r="D16" s="13">
        <v>-0.03671092</v>
      </c>
      <c r="E16" s="13">
        <v>-0.007864416</v>
      </c>
      <c r="F16" s="25">
        <v>0.006940275</v>
      </c>
      <c r="G16" s="35">
        <v>-0.01289015</v>
      </c>
    </row>
    <row r="17" spans="1:7" ht="12">
      <c r="A17" s="20" t="s">
        <v>25</v>
      </c>
      <c r="B17" s="29">
        <v>-0.04035409</v>
      </c>
      <c r="C17" s="13">
        <v>-0.007436735</v>
      </c>
      <c r="D17" s="13">
        <v>-0.01992724</v>
      </c>
      <c r="E17" s="13">
        <v>-0.0309933</v>
      </c>
      <c r="F17" s="25">
        <v>-0.03542646</v>
      </c>
      <c r="G17" s="35">
        <v>-0.02460898</v>
      </c>
    </row>
    <row r="18" spans="1:7" ht="12">
      <c r="A18" s="20" t="s">
        <v>26</v>
      </c>
      <c r="B18" s="29">
        <v>-0.02646382</v>
      </c>
      <c r="C18" s="13">
        <v>0.03817276</v>
      </c>
      <c r="D18" s="13">
        <v>0.01176225</v>
      </c>
      <c r="E18" s="13">
        <v>0.03514613</v>
      </c>
      <c r="F18" s="25">
        <v>-0.05083883</v>
      </c>
      <c r="G18" s="35">
        <v>0.009861431</v>
      </c>
    </row>
    <row r="19" spans="1:7" ht="12">
      <c r="A19" s="21" t="s">
        <v>27</v>
      </c>
      <c r="B19" s="31">
        <v>-0.2214141</v>
      </c>
      <c r="C19" s="15">
        <v>-0.1915358</v>
      </c>
      <c r="D19" s="15">
        <v>-0.2151947</v>
      </c>
      <c r="E19" s="15">
        <v>-0.1994669</v>
      </c>
      <c r="F19" s="27">
        <v>-0.1541362</v>
      </c>
      <c r="G19" s="37">
        <v>-0.1984691</v>
      </c>
    </row>
    <row r="20" spans="1:7" ht="12.75" thickBot="1">
      <c r="A20" s="44" t="s">
        <v>28</v>
      </c>
      <c r="B20" s="45">
        <v>-0.003552515</v>
      </c>
      <c r="C20" s="46">
        <v>-0.004410702</v>
      </c>
      <c r="D20" s="46">
        <v>-0.001286103</v>
      </c>
      <c r="E20" s="46">
        <v>-0.002147818</v>
      </c>
      <c r="F20" s="47">
        <v>0.003358134</v>
      </c>
      <c r="G20" s="48">
        <v>-0.001953821</v>
      </c>
    </row>
    <row r="21" spans="1:7" ht="12.75" thickTop="1">
      <c r="A21" s="6" t="s">
        <v>29</v>
      </c>
      <c r="B21" s="39">
        <v>12.0997</v>
      </c>
      <c r="C21" s="40">
        <v>24.0298</v>
      </c>
      <c r="D21" s="40">
        <v>-55.85503</v>
      </c>
      <c r="E21" s="40">
        <v>15.53753</v>
      </c>
      <c r="F21" s="41">
        <v>16.2342</v>
      </c>
      <c r="G21" s="43">
        <v>0.005588715</v>
      </c>
    </row>
    <row r="22" spans="1:7" ht="12">
      <c r="A22" s="20" t="s">
        <v>30</v>
      </c>
      <c r="B22" s="29">
        <v>-91.5069</v>
      </c>
      <c r="C22" s="13">
        <v>-66.74802</v>
      </c>
      <c r="D22" s="13">
        <v>17.69715</v>
      </c>
      <c r="E22" s="13">
        <v>67.63949</v>
      </c>
      <c r="F22" s="25">
        <v>66.05815</v>
      </c>
      <c r="G22" s="36">
        <v>0</v>
      </c>
    </row>
    <row r="23" spans="1:7" ht="12">
      <c r="A23" s="20" t="s">
        <v>31</v>
      </c>
      <c r="B23" s="29">
        <v>-0.704155</v>
      </c>
      <c r="C23" s="13">
        <v>0.05571546</v>
      </c>
      <c r="D23" s="13">
        <v>-0.06436915</v>
      </c>
      <c r="E23" s="13">
        <v>-0.8010507</v>
      </c>
      <c r="F23" s="25">
        <v>4.978466</v>
      </c>
      <c r="G23" s="35">
        <v>0.3675463</v>
      </c>
    </row>
    <row r="24" spans="1:7" ht="12">
      <c r="A24" s="20" t="s">
        <v>32</v>
      </c>
      <c r="B24" s="29">
        <v>-2.412537</v>
      </c>
      <c r="C24" s="13">
        <v>-4.014134</v>
      </c>
      <c r="D24" s="13">
        <v>-1.904133</v>
      </c>
      <c r="E24" s="13">
        <v>2.70176</v>
      </c>
      <c r="F24" s="25">
        <v>2.869984</v>
      </c>
      <c r="G24" s="35">
        <v>-0.7401778</v>
      </c>
    </row>
    <row r="25" spans="1:7" ht="12">
      <c r="A25" s="20" t="s">
        <v>33</v>
      </c>
      <c r="B25" s="29">
        <v>0.590123</v>
      </c>
      <c r="C25" s="13">
        <v>0.190636</v>
      </c>
      <c r="D25" s="13">
        <v>0.05506013</v>
      </c>
      <c r="E25" s="13">
        <v>-0.1431729</v>
      </c>
      <c r="F25" s="25">
        <v>-0.8380098</v>
      </c>
      <c r="G25" s="35">
        <v>-0.001729963</v>
      </c>
    </row>
    <row r="26" spans="1:7" ht="12">
      <c r="A26" s="21" t="s">
        <v>34</v>
      </c>
      <c r="B26" s="31">
        <v>-0.1277281</v>
      </c>
      <c r="C26" s="15">
        <v>-0.06555731</v>
      </c>
      <c r="D26" s="15">
        <v>-0.1894834</v>
      </c>
      <c r="E26" s="15">
        <v>-0.4996428</v>
      </c>
      <c r="F26" s="27">
        <v>1.348772</v>
      </c>
      <c r="G26" s="37">
        <v>-0.02014123</v>
      </c>
    </row>
    <row r="27" spans="1:7" ht="12">
      <c r="A27" s="20" t="s">
        <v>35</v>
      </c>
      <c r="B27" s="29">
        <v>0.09668082</v>
      </c>
      <c r="C27" s="13">
        <v>-0.00575919</v>
      </c>
      <c r="D27" s="13">
        <v>0.01133801</v>
      </c>
      <c r="E27" s="13">
        <v>0.3581966</v>
      </c>
      <c r="F27" s="25">
        <v>0.3298241</v>
      </c>
      <c r="G27" s="35">
        <v>0.1455366</v>
      </c>
    </row>
    <row r="28" spans="1:7" ht="12">
      <c r="A28" s="20" t="s">
        <v>36</v>
      </c>
      <c r="B28" s="29">
        <v>-0.4503659</v>
      </c>
      <c r="C28" s="13">
        <v>-0.4504395</v>
      </c>
      <c r="D28" s="13">
        <v>-0.3922288</v>
      </c>
      <c r="E28" s="13">
        <v>0.2905514</v>
      </c>
      <c r="F28" s="25">
        <v>0.3146142</v>
      </c>
      <c r="G28" s="35">
        <v>-0.1560381</v>
      </c>
    </row>
    <row r="29" spans="1:7" ht="12">
      <c r="A29" s="20" t="s">
        <v>37</v>
      </c>
      <c r="B29" s="29">
        <v>0.1048603</v>
      </c>
      <c r="C29" s="13">
        <v>0.04666969</v>
      </c>
      <c r="D29" s="13">
        <v>0.01112475</v>
      </c>
      <c r="E29" s="13">
        <v>-0.1387428</v>
      </c>
      <c r="F29" s="25">
        <v>-0.08884129</v>
      </c>
      <c r="G29" s="35">
        <v>-0.01615512</v>
      </c>
    </row>
    <row r="30" spans="1:7" ht="12">
      <c r="A30" s="21" t="s">
        <v>38</v>
      </c>
      <c r="B30" s="31">
        <v>0.0150199</v>
      </c>
      <c r="C30" s="15">
        <v>-0.05788518</v>
      </c>
      <c r="D30" s="15">
        <v>-0.06811051</v>
      </c>
      <c r="E30" s="15">
        <v>-0.05726663</v>
      </c>
      <c r="F30" s="27">
        <v>0.2450476</v>
      </c>
      <c r="G30" s="37">
        <v>-0.00921727</v>
      </c>
    </row>
    <row r="31" spans="1:7" ht="12">
      <c r="A31" s="20" t="s">
        <v>39</v>
      </c>
      <c r="B31" s="29">
        <v>0.003160172</v>
      </c>
      <c r="C31" s="13">
        <v>0.02338546</v>
      </c>
      <c r="D31" s="13">
        <v>-0.003989411</v>
      </c>
      <c r="E31" s="13">
        <v>-0.02114725</v>
      </c>
      <c r="F31" s="25">
        <v>0.01668307</v>
      </c>
      <c r="G31" s="35">
        <v>0.002263763</v>
      </c>
    </row>
    <row r="32" spans="1:7" ht="12">
      <c r="A32" s="20" t="s">
        <v>40</v>
      </c>
      <c r="B32" s="29">
        <v>-0.03010138</v>
      </c>
      <c r="C32" s="13">
        <v>-0.03898314</v>
      </c>
      <c r="D32" s="13">
        <v>-0.03308359</v>
      </c>
      <c r="E32" s="13">
        <v>0.02400944</v>
      </c>
      <c r="F32" s="25">
        <v>0.03643985</v>
      </c>
      <c r="G32" s="35">
        <v>-0.01105596</v>
      </c>
    </row>
    <row r="33" spans="1:7" ht="12">
      <c r="A33" s="20" t="s">
        <v>41</v>
      </c>
      <c r="B33" s="29">
        <v>0.09261333</v>
      </c>
      <c r="C33" s="13">
        <v>0.07014959</v>
      </c>
      <c r="D33" s="13">
        <v>0.1053383</v>
      </c>
      <c r="E33" s="13">
        <v>0.08116278</v>
      </c>
      <c r="F33" s="25">
        <v>0.04634644</v>
      </c>
      <c r="G33" s="35">
        <v>0.08133828</v>
      </c>
    </row>
    <row r="34" spans="1:7" ht="12">
      <c r="A34" s="21" t="s">
        <v>42</v>
      </c>
      <c r="B34" s="31">
        <v>0.01655537</v>
      </c>
      <c r="C34" s="15">
        <v>0.002160344</v>
      </c>
      <c r="D34" s="15">
        <v>-0.007432376</v>
      </c>
      <c r="E34" s="15">
        <v>-0.009162311</v>
      </c>
      <c r="F34" s="27">
        <v>-0.03954408</v>
      </c>
      <c r="G34" s="37">
        <v>-0.006347448</v>
      </c>
    </row>
    <row r="35" spans="1:7" ht="12.75" thickBot="1">
      <c r="A35" s="22" t="s">
        <v>43</v>
      </c>
      <c r="B35" s="32">
        <v>-0.0005116608</v>
      </c>
      <c r="C35" s="16">
        <v>0.002150342</v>
      </c>
      <c r="D35" s="16">
        <v>0.0009571867</v>
      </c>
      <c r="E35" s="16">
        <v>-0.005749625</v>
      </c>
      <c r="F35" s="28">
        <v>0.003125702</v>
      </c>
      <c r="G35" s="38">
        <v>-0.0002927298</v>
      </c>
    </row>
    <row r="36" spans="1:7" ht="12">
      <c r="A36" s="4" t="s">
        <v>44</v>
      </c>
      <c r="B36" s="3">
        <v>21.75903</v>
      </c>
      <c r="C36" s="3">
        <v>21.74683</v>
      </c>
      <c r="D36" s="3">
        <v>21.74378</v>
      </c>
      <c r="E36" s="3">
        <v>21.73462</v>
      </c>
      <c r="F36" s="3">
        <v>21.73462</v>
      </c>
      <c r="G36" s="3"/>
    </row>
    <row r="37" spans="1:6" ht="12">
      <c r="A37" s="4" t="s">
        <v>45</v>
      </c>
      <c r="B37" s="2">
        <v>-0.3107707</v>
      </c>
      <c r="C37" s="2">
        <v>-0.235494</v>
      </c>
      <c r="D37" s="2">
        <v>-0.205485</v>
      </c>
      <c r="E37" s="2">
        <v>-0.1800537</v>
      </c>
      <c r="F37" s="2">
        <v>-0.1668294</v>
      </c>
    </row>
    <row r="38" spans="1:7" ht="12">
      <c r="A38" s="4" t="s">
        <v>53</v>
      </c>
      <c r="B38" s="2">
        <v>-0.0002318597</v>
      </c>
      <c r="C38" s="2">
        <v>0.0001482398</v>
      </c>
      <c r="D38" s="2">
        <v>-6.855941E-05</v>
      </c>
      <c r="E38" s="2">
        <v>0.0001677851</v>
      </c>
      <c r="F38" s="2">
        <v>-0.0001943722</v>
      </c>
      <c r="G38" s="2">
        <v>0.0001197103</v>
      </c>
    </row>
    <row r="39" spans="1:7" ht="12.75" thickBot="1">
      <c r="A39" s="4" t="s">
        <v>54</v>
      </c>
      <c r="B39" s="2">
        <v>-2.269116E-05</v>
      </c>
      <c r="C39" s="2">
        <v>-3.986119E-05</v>
      </c>
      <c r="D39" s="2">
        <v>9.507489E-05</v>
      </c>
      <c r="E39" s="2">
        <v>-2.754868E-05</v>
      </c>
      <c r="F39" s="2">
        <v>-2.631415E-05</v>
      </c>
      <c r="G39" s="2">
        <v>0.0007686143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3.116724</v>
      </c>
      <c r="F40" s="17" t="s">
        <v>48</v>
      </c>
      <c r="G40" s="8">
        <v>54.945797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0.003749</v>
      </c>
      <c r="D4">
        <v>0.003747</v>
      </c>
      <c r="E4">
        <v>0.003749</v>
      </c>
      <c r="F4">
        <v>0.002079</v>
      </c>
      <c r="G4">
        <v>0.011682</v>
      </c>
    </row>
    <row r="5" spans="1:7" ht="12.75">
      <c r="A5" t="s">
        <v>13</v>
      </c>
      <c r="B5">
        <v>-4.575217</v>
      </c>
      <c r="C5">
        <v>-3.337351</v>
      </c>
      <c r="D5">
        <v>0.884857</v>
      </c>
      <c r="E5">
        <v>3.381923</v>
      </c>
      <c r="F5">
        <v>3.302859</v>
      </c>
      <c r="G5">
        <v>6.85026</v>
      </c>
    </row>
    <row r="6" spans="1:7" ht="12.75">
      <c r="A6" t="s">
        <v>14</v>
      </c>
      <c r="B6" s="49">
        <v>136.5102</v>
      </c>
      <c r="C6" s="49">
        <v>-87.04336</v>
      </c>
      <c r="D6" s="49">
        <v>40.42804</v>
      </c>
      <c r="E6" s="49">
        <v>-98.80674</v>
      </c>
      <c r="F6" s="49">
        <v>114.2343</v>
      </c>
      <c r="G6" s="49">
        <v>5.293184E-05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0.7468597</v>
      </c>
      <c r="C8" s="49">
        <v>0.9518957</v>
      </c>
      <c r="D8" s="49">
        <v>1.317041</v>
      </c>
      <c r="E8" s="49">
        <v>-0.6195434</v>
      </c>
      <c r="F8" s="49">
        <v>-6.507475</v>
      </c>
      <c r="G8" s="49">
        <v>-0.363431</v>
      </c>
    </row>
    <row r="9" spans="1:7" ht="12.75">
      <c r="A9" t="s">
        <v>17</v>
      </c>
      <c r="B9" s="49">
        <v>0.7663383</v>
      </c>
      <c r="C9" s="49">
        <v>-0.037447</v>
      </c>
      <c r="D9" s="49">
        <v>-0.008479544</v>
      </c>
      <c r="E9" s="49">
        <v>-0.5094167</v>
      </c>
      <c r="F9" s="49">
        <v>-1.211947</v>
      </c>
      <c r="G9" s="49">
        <v>-0.1844337</v>
      </c>
    </row>
    <row r="10" spans="1:7" ht="12.75">
      <c r="A10" t="s">
        <v>18</v>
      </c>
      <c r="B10" s="49">
        <v>0.2298903</v>
      </c>
      <c r="C10" s="49">
        <v>-0.7412603</v>
      </c>
      <c r="D10" s="49">
        <v>-0.4517501</v>
      </c>
      <c r="E10" s="49">
        <v>0.07245615</v>
      </c>
      <c r="F10" s="49">
        <v>0.4026105</v>
      </c>
      <c r="G10" s="49">
        <v>-0.1826229</v>
      </c>
    </row>
    <row r="11" spans="1:7" ht="12.75">
      <c r="A11" t="s">
        <v>19</v>
      </c>
      <c r="B11" s="49">
        <v>3.604954</v>
      </c>
      <c r="C11" s="49">
        <v>1.472954</v>
      </c>
      <c r="D11" s="49">
        <v>2.837164</v>
      </c>
      <c r="E11" s="49">
        <v>1.443844</v>
      </c>
      <c r="F11" s="49">
        <v>14.23886</v>
      </c>
      <c r="G11" s="49">
        <v>3.806063</v>
      </c>
    </row>
    <row r="12" spans="1:7" ht="12.75">
      <c r="A12" t="s">
        <v>20</v>
      </c>
      <c r="B12" s="49">
        <v>0.4660934</v>
      </c>
      <c r="C12" s="49">
        <v>0.1132232</v>
      </c>
      <c r="D12" s="49">
        <v>-0.03020734</v>
      </c>
      <c r="E12" s="49">
        <v>0.3219761</v>
      </c>
      <c r="F12" s="49">
        <v>-0.1611312</v>
      </c>
      <c r="G12" s="49">
        <v>0.1434275</v>
      </c>
    </row>
    <row r="13" spans="1:7" ht="12.75">
      <c r="A13" t="s">
        <v>21</v>
      </c>
      <c r="B13" s="49">
        <v>0.2091305</v>
      </c>
      <c r="C13" s="49">
        <v>0.06570681</v>
      </c>
      <c r="D13" s="49">
        <v>0.08698935</v>
      </c>
      <c r="E13" s="49">
        <v>0.09052256</v>
      </c>
      <c r="F13" s="49">
        <v>-0.05480451</v>
      </c>
      <c r="G13" s="49">
        <v>0.08147392</v>
      </c>
    </row>
    <row r="14" spans="1:7" ht="12.75">
      <c r="A14" t="s">
        <v>22</v>
      </c>
      <c r="B14" s="49">
        <v>-0.05386196</v>
      </c>
      <c r="C14" s="49">
        <v>-0.006328058</v>
      </c>
      <c r="D14" s="49">
        <v>0.004993094</v>
      </c>
      <c r="E14" s="49">
        <v>0.1001714</v>
      </c>
      <c r="F14" s="49">
        <v>-0.08050324</v>
      </c>
      <c r="G14" s="49">
        <v>0.005244248</v>
      </c>
    </row>
    <row r="15" spans="1:7" ht="12.75">
      <c r="A15" t="s">
        <v>23</v>
      </c>
      <c r="B15" s="49">
        <v>-0.3614343</v>
      </c>
      <c r="C15" s="49">
        <v>-0.2043621</v>
      </c>
      <c r="D15" s="49">
        <v>-0.1074492</v>
      </c>
      <c r="E15" s="49">
        <v>-0.2219489</v>
      </c>
      <c r="F15" s="49">
        <v>-0.3916377</v>
      </c>
      <c r="G15" s="49">
        <v>-0.2330089</v>
      </c>
    </row>
    <row r="16" spans="1:7" ht="12.75">
      <c r="A16" t="s">
        <v>24</v>
      </c>
      <c r="B16" s="49">
        <v>0.02362423</v>
      </c>
      <c r="C16" s="49">
        <v>-0.02706425</v>
      </c>
      <c r="D16" s="49">
        <v>-0.03671092</v>
      </c>
      <c r="E16" s="49">
        <v>-0.007864416</v>
      </c>
      <c r="F16" s="49">
        <v>0.006940275</v>
      </c>
      <c r="G16" s="49">
        <v>-0.01289015</v>
      </c>
    </row>
    <row r="17" spans="1:7" ht="12.75">
      <c r="A17" t="s">
        <v>25</v>
      </c>
      <c r="B17" s="49">
        <v>-0.04035409</v>
      </c>
      <c r="C17" s="49">
        <v>-0.007436735</v>
      </c>
      <c r="D17" s="49">
        <v>-0.01992724</v>
      </c>
      <c r="E17" s="49">
        <v>-0.0309933</v>
      </c>
      <c r="F17" s="49">
        <v>-0.03542646</v>
      </c>
      <c r="G17" s="49">
        <v>-0.02460898</v>
      </c>
    </row>
    <row r="18" spans="1:7" ht="12.75">
      <c r="A18" t="s">
        <v>26</v>
      </c>
      <c r="B18" s="49">
        <v>-0.02646382</v>
      </c>
      <c r="C18" s="49">
        <v>0.03817276</v>
      </c>
      <c r="D18" s="49">
        <v>0.01176225</v>
      </c>
      <c r="E18" s="49">
        <v>0.03514613</v>
      </c>
      <c r="F18" s="49">
        <v>-0.05083883</v>
      </c>
      <c r="G18" s="49">
        <v>0.009861431</v>
      </c>
    </row>
    <row r="19" spans="1:7" ht="12.75">
      <c r="A19" t="s">
        <v>27</v>
      </c>
      <c r="B19" s="49">
        <v>-0.2214141</v>
      </c>
      <c r="C19" s="49">
        <v>-0.1915358</v>
      </c>
      <c r="D19" s="49">
        <v>-0.2151947</v>
      </c>
      <c r="E19" s="49">
        <v>-0.1994669</v>
      </c>
      <c r="F19" s="49">
        <v>-0.1541362</v>
      </c>
      <c r="G19" s="49">
        <v>-0.1984691</v>
      </c>
    </row>
    <row r="20" spans="1:7" ht="12.75">
      <c r="A20" t="s">
        <v>28</v>
      </c>
      <c r="B20" s="49">
        <v>-0.003552515</v>
      </c>
      <c r="C20" s="49">
        <v>-0.004410702</v>
      </c>
      <c r="D20" s="49">
        <v>-0.001286103</v>
      </c>
      <c r="E20" s="49">
        <v>-0.002147818</v>
      </c>
      <c r="F20" s="49">
        <v>0.003358134</v>
      </c>
      <c r="G20" s="49">
        <v>-0.001953821</v>
      </c>
    </row>
    <row r="21" spans="1:7" ht="12.75">
      <c r="A21" t="s">
        <v>29</v>
      </c>
      <c r="B21" s="49">
        <v>12.0997</v>
      </c>
      <c r="C21" s="49">
        <v>24.0298</v>
      </c>
      <c r="D21" s="49">
        <v>-55.85503</v>
      </c>
      <c r="E21" s="49">
        <v>15.53753</v>
      </c>
      <c r="F21" s="49">
        <v>16.2342</v>
      </c>
      <c r="G21" s="49">
        <v>0.005588715</v>
      </c>
    </row>
    <row r="22" spans="1:7" ht="12.75">
      <c r="A22" t="s">
        <v>30</v>
      </c>
      <c r="B22" s="49">
        <v>-91.5069</v>
      </c>
      <c r="C22" s="49">
        <v>-66.74802</v>
      </c>
      <c r="D22" s="49">
        <v>17.69715</v>
      </c>
      <c r="E22" s="49">
        <v>67.63949</v>
      </c>
      <c r="F22" s="49">
        <v>66.05815</v>
      </c>
      <c r="G22" s="49">
        <v>0</v>
      </c>
    </row>
    <row r="23" spans="1:7" ht="12.75">
      <c r="A23" t="s">
        <v>31</v>
      </c>
      <c r="B23" s="49">
        <v>-0.704155</v>
      </c>
      <c r="C23" s="49">
        <v>0.05571546</v>
      </c>
      <c r="D23" s="49">
        <v>-0.06436915</v>
      </c>
      <c r="E23" s="49">
        <v>-0.8010507</v>
      </c>
      <c r="F23" s="49">
        <v>4.978466</v>
      </c>
      <c r="G23" s="49">
        <v>0.3675463</v>
      </c>
    </row>
    <row r="24" spans="1:7" ht="12.75">
      <c r="A24" t="s">
        <v>32</v>
      </c>
      <c r="B24" s="49">
        <v>-2.412537</v>
      </c>
      <c r="C24" s="49">
        <v>-4.014134</v>
      </c>
      <c r="D24" s="49">
        <v>-1.904133</v>
      </c>
      <c r="E24" s="49">
        <v>2.70176</v>
      </c>
      <c r="F24" s="49">
        <v>2.869984</v>
      </c>
      <c r="G24" s="49">
        <v>-0.7401778</v>
      </c>
    </row>
    <row r="25" spans="1:7" ht="12.75">
      <c r="A25" t="s">
        <v>33</v>
      </c>
      <c r="B25" s="49">
        <v>0.590123</v>
      </c>
      <c r="C25" s="49">
        <v>0.190636</v>
      </c>
      <c r="D25" s="49">
        <v>0.05506013</v>
      </c>
      <c r="E25" s="49">
        <v>-0.1431729</v>
      </c>
      <c r="F25" s="49">
        <v>-0.8380098</v>
      </c>
      <c r="G25" s="49">
        <v>-0.001729963</v>
      </c>
    </row>
    <row r="26" spans="1:7" ht="12.75">
      <c r="A26" t="s">
        <v>34</v>
      </c>
      <c r="B26" s="49">
        <v>-0.1277281</v>
      </c>
      <c r="C26" s="49">
        <v>-0.06555731</v>
      </c>
      <c r="D26" s="49">
        <v>-0.1894834</v>
      </c>
      <c r="E26" s="49">
        <v>-0.4996428</v>
      </c>
      <c r="F26" s="49">
        <v>1.348772</v>
      </c>
      <c r="G26" s="49">
        <v>-0.02014123</v>
      </c>
    </row>
    <row r="27" spans="1:7" ht="12.75">
      <c r="A27" t="s">
        <v>35</v>
      </c>
      <c r="B27" s="49">
        <v>0.09668082</v>
      </c>
      <c r="C27" s="49">
        <v>-0.00575919</v>
      </c>
      <c r="D27" s="49">
        <v>0.01133801</v>
      </c>
      <c r="E27" s="49">
        <v>0.3581966</v>
      </c>
      <c r="F27" s="49">
        <v>0.3298241</v>
      </c>
      <c r="G27" s="49">
        <v>0.1455366</v>
      </c>
    </row>
    <row r="28" spans="1:7" ht="12.75">
      <c r="A28" t="s">
        <v>36</v>
      </c>
      <c r="B28" s="49">
        <v>-0.4503659</v>
      </c>
      <c r="C28" s="49">
        <v>-0.4504395</v>
      </c>
      <c r="D28" s="49">
        <v>-0.3922288</v>
      </c>
      <c r="E28" s="49">
        <v>0.2905514</v>
      </c>
      <c r="F28" s="49">
        <v>0.3146142</v>
      </c>
      <c r="G28" s="49">
        <v>-0.1560381</v>
      </c>
    </row>
    <row r="29" spans="1:7" ht="12.75">
      <c r="A29" t="s">
        <v>37</v>
      </c>
      <c r="B29" s="49">
        <v>0.1048603</v>
      </c>
      <c r="C29" s="49">
        <v>0.04666969</v>
      </c>
      <c r="D29" s="49">
        <v>0.01112475</v>
      </c>
      <c r="E29" s="49">
        <v>-0.1387428</v>
      </c>
      <c r="F29" s="49">
        <v>-0.08884129</v>
      </c>
      <c r="G29" s="49">
        <v>-0.01615512</v>
      </c>
    </row>
    <row r="30" spans="1:7" ht="12.75">
      <c r="A30" t="s">
        <v>38</v>
      </c>
      <c r="B30" s="49">
        <v>0.0150199</v>
      </c>
      <c r="C30" s="49">
        <v>-0.05788518</v>
      </c>
      <c r="D30" s="49">
        <v>-0.06811051</v>
      </c>
      <c r="E30" s="49">
        <v>-0.05726663</v>
      </c>
      <c r="F30" s="49">
        <v>0.2450476</v>
      </c>
      <c r="G30" s="49">
        <v>-0.00921727</v>
      </c>
    </row>
    <row r="31" spans="1:7" ht="12.75">
      <c r="A31" t="s">
        <v>39</v>
      </c>
      <c r="B31" s="49">
        <v>0.003160172</v>
      </c>
      <c r="C31" s="49">
        <v>0.02338546</v>
      </c>
      <c r="D31" s="49">
        <v>-0.003989411</v>
      </c>
      <c r="E31" s="49">
        <v>-0.02114725</v>
      </c>
      <c r="F31" s="49">
        <v>0.01668307</v>
      </c>
      <c r="G31" s="49">
        <v>0.002263763</v>
      </c>
    </row>
    <row r="32" spans="1:7" ht="12.75">
      <c r="A32" t="s">
        <v>40</v>
      </c>
      <c r="B32" s="49">
        <v>-0.03010138</v>
      </c>
      <c r="C32" s="49">
        <v>-0.03898314</v>
      </c>
      <c r="D32" s="49">
        <v>-0.03308359</v>
      </c>
      <c r="E32" s="49">
        <v>0.02400944</v>
      </c>
      <c r="F32" s="49">
        <v>0.03643985</v>
      </c>
      <c r="G32" s="49">
        <v>-0.01105596</v>
      </c>
    </row>
    <row r="33" spans="1:7" ht="12.75">
      <c r="A33" t="s">
        <v>41</v>
      </c>
      <c r="B33" s="49">
        <v>0.09261333</v>
      </c>
      <c r="C33" s="49">
        <v>0.07014959</v>
      </c>
      <c r="D33" s="49">
        <v>0.1053383</v>
      </c>
      <c r="E33" s="49">
        <v>0.08116278</v>
      </c>
      <c r="F33" s="49">
        <v>0.04634644</v>
      </c>
      <c r="G33" s="49">
        <v>0.08133828</v>
      </c>
    </row>
    <row r="34" spans="1:7" ht="12.75">
      <c r="A34" t="s">
        <v>42</v>
      </c>
      <c r="B34" s="49">
        <v>0.01655537</v>
      </c>
      <c r="C34" s="49">
        <v>0.002160344</v>
      </c>
      <c r="D34" s="49">
        <v>-0.007432376</v>
      </c>
      <c r="E34" s="49">
        <v>-0.009162311</v>
      </c>
      <c r="F34" s="49">
        <v>-0.03954408</v>
      </c>
      <c r="G34" s="49">
        <v>-0.006347448</v>
      </c>
    </row>
    <row r="35" spans="1:7" ht="12.75">
      <c r="A35" t="s">
        <v>43</v>
      </c>
      <c r="B35" s="49">
        <v>-0.0005116608</v>
      </c>
      <c r="C35" s="49">
        <v>0.002150342</v>
      </c>
      <c r="D35" s="49">
        <v>0.0009571867</v>
      </c>
      <c r="E35" s="49">
        <v>-0.005749625</v>
      </c>
      <c r="F35" s="49">
        <v>0.003125702</v>
      </c>
      <c r="G35" s="49">
        <v>-0.0002927298</v>
      </c>
    </row>
    <row r="36" spans="1:6" ht="12.75">
      <c r="A36" t="s">
        <v>44</v>
      </c>
      <c r="B36" s="49">
        <v>21.75903</v>
      </c>
      <c r="C36" s="49">
        <v>21.74683</v>
      </c>
      <c r="D36" s="49">
        <v>21.74378</v>
      </c>
      <c r="E36" s="49">
        <v>21.73462</v>
      </c>
      <c r="F36" s="49">
        <v>21.73462</v>
      </c>
    </row>
    <row r="37" spans="1:6" ht="12.75">
      <c r="A37" t="s">
        <v>45</v>
      </c>
      <c r="B37" s="49">
        <v>-0.3107707</v>
      </c>
      <c r="C37" s="49">
        <v>-0.235494</v>
      </c>
      <c r="D37" s="49">
        <v>-0.205485</v>
      </c>
      <c r="E37" s="49">
        <v>-0.1800537</v>
      </c>
      <c r="F37" s="49">
        <v>-0.1668294</v>
      </c>
    </row>
    <row r="38" spans="1:7" ht="12.75">
      <c r="A38" t="s">
        <v>55</v>
      </c>
      <c r="B38" s="49">
        <v>-0.0002318597</v>
      </c>
      <c r="C38" s="49">
        <v>0.0001482398</v>
      </c>
      <c r="D38" s="49">
        <v>-6.855941E-05</v>
      </c>
      <c r="E38" s="49">
        <v>0.0001677851</v>
      </c>
      <c r="F38" s="49">
        <v>-0.0001943722</v>
      </c>
      <c r="G38" s="49">
        <v>0.0001197103</v>
      </c>
    </row>
    <row r="39" spans="1:7" ht="12.75">
      <c r="A39" t="s">
        <v>56</v>
      </c>
      <c r="B39" s="49">
        <v>-2.269116E-05</v>
      </c>
      <c r="C39" s="49">
        <v>-3.986119E-05</v>
      </c>
      <c r="D39" s="49">
        <v>9.507489E-05</v>
      </c>
      <c r="E39" s="49">
        <v>-2.754868E-05</v>
      </c>
      <c r="F39" s="49">
        <v>-2.631415E-05</v>
      </c>
      <c r="G39" s="49">
        <v>0.0007686143</v>
      </c>
    </row>
    <row r="40" spans="2:7" ht="12.75">
      <c r="B40" t="s">
        <v>46</v>
      </c>
      <c r="C40">
        <v>-0.003748</v>
      </c>
      <c r="D40" t="s">
        <v>47</v>
      </c>
      <c r="E40">
        <v>3.116724</v>
      </c>
      <c r="F40" t="s">
        <v>48</v>
      </c>
      <c r="G40">
        <v>54.945797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-0.00023185970017200144</v>
      </c>
      <c r="C50">
        <f>-0.017/(C7*C7+C22*C22)*(C21*C22+C6*C7)</f>
        <v>0.00014823977754296745</v>
      </c>
      <c r="D50">
        <f>-0.017/(D7*D7+D22*D22)*(D21*D22+D6*D7)</f>
        <v>-6.855941255587247E-05</v>
      </c>
      <c r="E50">
        <f>-0.017/(E7*E7+E22*E22)*(E21*E22+E6*E7)</f>
        <v>0.00016778512005909282</v>
      </c>
      <c r="F50">
        <f>-0.017/(F7*F7+F22*F22)*(F21*F22+F6*F7)</f>
        <v>-0.0001943721364307322</v>
      </c>
      <c r="G50">
        <f>(B50*B$4+C50*C$4+D50*D$4+E50*E$4+F50*F$4)/SUM(B$4:F$4)</f>
        <v>6.046130919277875E-08</v>
      </c>
    </row>
    <row r="51" spans="1:7" ht="12.75">
      <c r="A51" t="s">
        <v>59</v>
      </c>
      <c r="B51">
        <f>-0.017/(B7*B7+B22*B22)*(B21*B7-B6*B22)</f>
        <v>-2.269116623976693E-05</v>
      </c>
      <c r="C51">
        <f>-0.017/(C7*C7+C22*C22)*(C21*C7-C6*C22)</f>
        <v>-3.9861188836376654E-05</v>
      </c>
      <c r="D51">
        <f>-0.017/(D7*D7+D22*D22)*(D21*D7-D6*D22)</f>
        <v>9.507488162079134E-05</v>
      </c>
      <c r="E51">
        <f>-0.017/(E7*E7+E22*E22)*(E21*E7-E6*E22)</f>
        <v>-2.7548690995038584E-05</v>
      </c>
      <c r="F51">
        <f>-0.017/(F7*F7+F22*F22)*(F21*F7-F6*F22)</f>
        <v>-2.631415362558382E-05</v>
      </c>
      <c r="G51">
        <f>(B51*B$4+C51*C$4+D51*D$4+E51*E$4+F51*F$4)/SUM(B$4:F$4)</f>
        <v>-1.508288922994932E-07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9999.977747674791</v>
      </c>
      <c r="C62">
        <f>C7+(2/0.017)*(C8*C50-C23*C51)</f>
        <v>10000.016862316621</v>
      </c>
      <c r="D62">
        <f>D7+(2/0.017)*(D8*D50-D23*D51)</f>
        <v>9999.99009698024</v>
      </c>
      <c r="E62">
        <f>E7+(2/0.017)*(E8*E50-E23*E51)</f>
        <v>9999.985174345653</v>
      </c>
      <c r="F62">
        <f>F7+(2/0.017)*(F8*F50-F23*F51)</f>
        <v>10000.164220698549</v>
      </c>
    </row>
    <row r="63" spans="1:6" ht="12.75">
      <c r="A63" t="s">
        <v>67</v>
      </c>
      <c r="B63">
        <f>B8+(3/0.017)*(B9*B50-B24*B51)</f>
        <v>0.7058433035420747</v>
      </c>
      <c r="C63">
        <f>C8+(3/0.017)*(C9*C50-C24*C51)</f>
        <v>0.9226793549991462</v>
      </c>
      <c r="D63">
        <f>D8+(3/0.017)*(D9*D50-D24*D51)</f>
        <v>1.3490909833154041</v>
      </c>
      <c r="E63">
        <f>E8+(3/0.017)*(E9*E50-E24*E51)</f>
        <v>-0.6214920924917973</v>
      </c>
      <c r="F63">
        <f>F8+(3/0.017)*(F9*F50-F24*F51)</f>
        <v>-6.452576777498273</v>
      </c>
    </row>
    <row r="64" spans="1:6" ht="12.75">
      <c r="A64" t="s">
        <v>68</v>
      </c>
      <c r="B64">
        <f>B9+(4/0.017)*(B10*B50-B25*B51)</f>
        <v>0.7569473077798726</v>
      </c>
      <c r="C64">
        <f>C9+(4/0.017)*(C10*C50-C25*C51)</f>
        <v>-0.061514125736099254</v>
      </c>
      <c r="D64">
        <f>D9+(4/0.017)*(D10*D50-D25*D51)</f>
        <v>-0.0024238060855808798</v>
      </c>
      <c r="E64">
        <f>E9+(4/0.017)*(E10*E50-E25*E51)</f>
        <v>-0.5074842675656926</v>
      </c>
      <c r="F64">
        <f>F9+(4/0.017)*(F10*F50-F25*F51)</f>
        <v>-1.2355488309767977</v>
      </c>
    </row>
    <row r="65" spans="1:6" ht="12.75">
      <c r="A65" t="s">
        <v>69</v>
      </c>
      <c r="B65">
        <f>B10+(5/0.017)*(B11*B50-B26*B51)</f>
        <v>-0.01679848033071968</v>
      </c>
      <c r="C65">
        <f>C10+(5/0.017)*(C11*C50-C26*C51)</f>
        <v>-0.6778081879477914</v>
      </c>
      <c r="D65">
        <f>D10+(5/0.017)*(D11*D50-D26*D51)</f>
        <v>-0.503661625100166</v>
      </c>
      <c r="E65">
        <f>E10+(5/0.017)*(E11*E50-E26*E51)</f>
        <v>0.13965939522985438</v>
      </c>
      <c r="F65">
        <f>F10+(5/0.017)*(F11*F50-F26*F51)</f>
        <v>-0.4009618073306499</v>
      </c>
    </row>
    <row r="66" spans="1:6" ht="12.75">
      <c r="A66" t="s">
        <v>70</v>
      </c>
      <c r="B66">
        <f>B11+(6/0.017)*(B12*B50-B27*B51)</f>
        <v>3.5675865380880007</v>
      </c>
      <c r="C66">
        <f>C11+(6/0.017)*(C12*C50-C27*C51)</f>
        <v>1.4787968048778477</v>
      </c>
      <c r="D66">
        <f>D11+(6/0.017)*(D12*D50-D27*D51)</f>
        <v>2.8375144838329565</v>
      </c>
      <c r="E66">
        <f>E11+(6/0.017)*(E12*E50-E27*E51)</f>
        <v>1.46639363978007</v>
      </c>
      <c r="F66">
        <f>F11+(6/0.017)*(F12*F50-F27*F51)</f>
        <v>14.252977102691695</v>
      </c>
    </row>
    <row r="67" spans="1:6" ht="12.75">
      <c r="A67" t="s">
        <v>71</v>
      </c>
      <c r="B67">
        <f>B12+(7/0.017)*(B13*B50-B28*B51)</f>
        <v>0.44191940954546466</v>
      </c>
      <c r="C67">
        <f>C12+(7/0.017)*(C13*C50-C28*C51)</f>
        <v>0.1098406801470685</v>
      </c>
      <c r="D67">
        <f>D12+(7/0.017)*(D13*D50-D28*D51)</f>
        <v>-0.017307917884968528</v>
      </c>
      <c r="E67">
        <f>E12+(7/0.017)*(E13*E50-E28*E51)</f>
        <v>0.33152601443182506</v>
      </c>
      <c r="F67">
        <f>F12+(7/0.017)*(F13*F50-F28*F51)</f>
        <v>-0.1533359686703349</v>
      </c>
    </row>
    <row r="68" spans="1:6" ht="12.75">
      <c r="A68" t="s">
        <v>72</v>
      </c>
      <c r="B68">
        <f>B13+(8/0.017)*(B14*B50-B29*B51)</f>
        <v>0.21612712136260148</v>
      </c>
      <c r="C68">
        <f>C13+(8/0.017)*(C14*C50-C29*C51)</f>
        <v>0.06614080501921232</v>
      </c>
      <c r="D68">
        <f>D13+(8/0.017)*(D14*D50-D29*D51)</f>
        <v>0.08633052276198251</v>
      </c>
      <c r="E68">
        <f>E13+(8/0.017)*(E14*E50-E29*E51)</f>
        <v>0.09663318957670634</v>
      </c>
      <c r="F68">
        <f>F13+(8/0.017)*(F14*F50-F29*F51)</f>
        <v>-0.04854107310821603</v>
      </c>
    </row>
    <row r="69" spans="1:6" ht="12.75">
      <c r="A69" t="s">
        <v>73</v>
      </c>
      <c r="B69">
        <f>B14+(9/0.017)*(B15*B50-B30*B51)</f>
        <v>-0.009315736041227242</v>
      </c>
      <c r="C69">
        <f>C14+(9/0.017)*(C15*C50-C30*C51)</f>
        <v>-0.023587921470423052</v>
      </c>
      <c r="D69">
        <f>D14+(9/0.017)*(D15*D50-D30*D51)</f>
        <v>0.012321345433107152</v>
      </c>
      <c r="E69">
        <f>E14+(9/0.017)*(E15*E50-E30*E51)</f>
        <v>0.07962104166181605</v>
      </c>
      <c r="F69">
        <f>F14+(9/0.017)*(F15*F50-F30*F51)</f>
        <v>-0.03678882295116536</v>
      </c>
    </row>
    <row r="70" spans="1:6" ht="12.75">
      <c r="A70" t="s">
        <v>74</v>
      </c>
      <c r="B70">
        <f>B15+(10/0.017)*(B16*B50-B31*B51)</f>
        <v>-0.3646141817037624</v>
      </c>
      <c r="C70">
        <f>C15+(10/0.017)*(C16*C50-C31*C51)</f>
        <v>-0.206173762448401</v>
      </c>
      <c r="D70">
        <f>D15+(10/0.017)*(D16*D50-D31*D51)</f>
        <v>-0.1057455694775604</v>
      </c>
      <c r="E70">
        <f>E15+(10/0.017)*(E16*E50-E31*E51)</f>
        <v>-0.22306778884611733</v>
      </c>
      <c r="F70">
        <f>F15+(10/0.017)*(F16*F50-F31*F51)</f>
        <v>-0.3921729913013179</v>
      </c>
    </row>
    <row r="71" spans="1:6" ht="12.75">
      <c r="A71" t="s">
        <v>75</v>
      </c>
      <c r="B71">
        <f>B16+(11/0.017)*(B17*B50-B32*B51)</f>
        <v>0.029236463511491954</v>
      </c>
      <c r="C71">
        <f>C16+(11/0.017)*(C17*C50-C32*C51)</f>
        <v>-0.028783054512778235</v>
      </c>
      <c r="D71">
        <f>D16+(11/0.017)*(D17*D50-D32*D51)</f>
        <v>-0.0337916375892878</v>
      </c>
      <c r="E71">
        <f>E16+(11/0.017)*(E17*E50-E32*E51)</f>
        <v>-0.010801277476355247</v>
      </c>
      <c r="F71">
        <f>F16+(11/0.017)*(F17*F50-F32*F51)</f>
        <v>0.012016322400063659</v>
      </c>
    </row>
    <row r="72" spans="1:6" ht="12.75">
      <c r="A72" t="s">
        <v>76</v>
      </c>
      <c r="B72">
        <f>B17+(12/0.017)*(B18*B50-B33*B51)</f>
        <v>-0.03453945623224409</v>
      </c>
      <c r="C72">
        <f>C17+(12/0.017)*(C18*C50-C33*C51)</f>
        <v>-0.0014685226439631873</v>
      </c>
      <c r="D72">
        <f>D17+(12/0.017)*(D18*D50-D33*D51)</f>
        <v>-0.027565903072685208</v>
      </c>
      <c r="E72">
        <f>E17+(12/0.017)*(E18*E50-E33*E51)</f>
        <v>-0.02525241106716651</v>
      </c>
      <c r="F72">
        <f>F17+(12/0.017)*(F18*F50-F33*F51)</f>
        <v>-0.02759030516971927</v>
      </c>
    </row>
    <row r="73" spans="1:6" ht="12.75">
      <c r="A73" t="s">
        <v>77</v>
      </c>
      <c r="B73">
        <f>B18+(13/0.017)*(B19*B50-B34*B51)</f>
        <v>0.013081161023817477</v>
      </c>
      <c r="C73">
        <f>C18+(13/0.017)*(C19*C50-C34*C51)</f>
        <v>0.01652614608565153</v>
      </c>
      <c r="D73">
        <f>D18+(13/0.017)*(D19*D50-D34*D51)</f>
        <v>0.023584797547734085</v>
      </c>
      <c r="E73">
        <f>E18+(13/0.017)*(E19*E50-E34*E51)</f>
        <v>0.009360257252640676</v>
      </c>
      <c r="F73">
        <f>F18+(13/0.017)*(F19*F50-F34*F51)</f>
        <v>-0.028724137324131815</v>
      </c>
    </row>
    <row r="74" spans="1:6" ht="12.75">
      <c r="A74" t="s">
        <v>78</v>
      </c>
      <c r="B74">
        <f>B19+(14/0.017)*(B20*B50-B35*B51)</f>
        <v>-0.22074533244971795</v>
      </c>
      <c r="C74">
        <f>C19+(14/0.017)*(C20*C50-C35*C51)</f>
        <v>-0.19200366871333469</v>
      </c>
      <c r="D74">
        <f>D19+(14/0.017)*(D20*D50-D35*D51)</f>
        <v>-0.21519703054378542</v>
      </c>
      <c r="E74">
        <f>E19+(14/0.017)*(E20*E50-E35*E51)</f>
        <v>-0.1998941195063767</v>
      </c>
      <c r="F74">
        <f>F19+(14/0.017)*(F20*F50-F35*F51)</f>
        <v>-0.15460600498137578</v>
      </c>
    </row>
    <row r="75" spans="1:6" ht="12.75">
      <c r="A75" t="s">
        <v>79</v>
      </c>
      <c r="B75" s="49">
        <f>B20</f>
        <v>-0.003552515</v>
      </c>
      <c r="C75" s="49">
        <f>C20</f>
        <v>-0.004410702</v>
      </c>
      <c r="D75" s="49">
        <f>D20</f>
        <v>-0.001286103</v>
      </c>
      <c r="E75" s="49">
        <f>E20</f>
        <v>-0.002147818</v>
      </c>
      <c r="F75" s="49">
        <f>F20</f>
        <v>0.003358134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-91.48968611181598</v>
      </c>
      <c r="C82">
        <f>C22+(2/0.017)*(C8*C51+C23*C50)</f>
        <v>-66.75151228786518</v>
      </c>
      <c r="D82">
        <f>D22+(2/0.017)*(D8*D51+D23*D50)</f>
        <v>17.712400662150053</v>
      </c>
      <c r="E82">
        <f>E22+(2/0.017)*(E8*E51+E23*E50)</f>
        <v>67.62568567315431</v>
      </c>
      <c r="F82">
        <f>F22+(2/0.017)*(F8*F51+F23*F50)</f>
        <v>65.96445160285846</v>
      </c>
    </row>
    <row r="83" spans="1:6" ht="12.75">
      <c r="A83" t="s">
        <v>82</v>
      </c>
      <c r="B83">
        <f>B23+(3/0.017)*(B9*B51+B24*B50)</f>
        <v>-0.6085112948742366</v>
      </c>
      <c r="C83">
        <f>C23+(3/0.017)*(C9*C51+C24*C50)</f>
        <v>-0.04903071339693641</v>
      </c>
      <c r="D83">
        <f>D23+(3/0.017)*(D9*D51+D24*D50)</f>
        <v>-0.04147384736477891</v>
      </c>
      <c r="E83">
        <f>E23+(3/0.017)*(E9*E51+E24*E50)</f>
        <v>-0.7185773666070235</v>
      </c>
      <c r="F83">
        <f>F23+(3/0.017)*(F9*F51+F24*F50)</f>
        <v>4.885650665519185</v>
      </c>
    </row>
    <row r="84" spans="1:6" ht="12.75">
      <c r="A84" t="s">
        <v>83</v>
      </c>
      <c r="B84">
        <f>B24+(4/0.017)*(B10*B51+B25*B50)</f>
        <v>-2.445958699025603</v>
      </c>
      <c r="C84">
        <f>C24+(4/0.017)*(C10*C51+C25*C50)</f>
        <v>-4.000532269405438</v>
      </c>
      <c r="D84">
        <f>D24+(4/0.017)*(D10*D51+D25*D50)</f>
        <v>-1.9151271123406426</v>
      </c>
      <c r="E84">
        <f>E24+(4/0.017)*(E10*E51+E25*E50)</f>
        <v>2.6956380342817066</v>
      </c>
      <c r="F84">
        <f>F24+(4/0.017)*(F10*F51+F25*F50)</f>
        <v>2.90581727073591</v>
      </c>
    </row>
    <row r="85" spans="1:6" ht="12.75">
      <c r="A85" t="s">
        <v>84</v>
      </c>
      <c r="B85">
        <f>B25+(5/0.017)*(B11*B51+B26*B50)</f>
        <v>0.5747742907261254</v>
      </c>
      <c r="C85">
        <f>C25+(5/0.017)*(C11*C51+C26*C50)</f>
        <v>0.1705089710023495</v>
      </c>
      <c r="D85">
        <f>D25+(5/0.017)*(D11*D51+D26*D50)</f>
        <v>0.13821716000937068</v>
      </c>
      <c r="E85">
        <f>E25+(5/0.017)*(E11*E51+E26*E50)</f>
        <v>-0.17952838217226522</v>
      </c>
      <c r="F85">
        <f>F25+(5/0.017)*(F11*F51+F26*F50)</f>
        <v>-1.0253178131444507</v>
      </c>
    </row>
    <row r="86" spans="1:6" ht="12.75">
      <c r="A86" t="s">
        <v>85</v>
      </c>
      <c r="B86">
        <f>B26+(6/0.017)*(B12*B51+B27*B50)</f>
        <v>-0.13937254309184993</v>
      </c>
      <c r="C86">
        <f>C26+(6/0.017)*(C12*C51+C27*C50)</f>
        <v>-0.06745152849421876</v>
      </c>
      <c r="D86">
        <f>D26+(6/0.017)*(D12*D51+D27*D50)</f>
        <v>-0.1907713834987288</v>
      </c>
      <c r="E86">
        <f>E26+(6/0.017)*(E12*E51+E27*E50)</f>
        <v>-0.48156160960621014</v>
      </c>
      <c r="F86">
        <f>F26+(6/0.017)*(F12*F51+F27*F50)</f>
        <v>1.3276419115955287</v>
      </c>
    </row>
    <row r="87" spans="1:6" ht="12.75">
      <c r="A87" t="s">
        <v>86</v>
      </c>
      <c r="B87">
        <f>B27+(7/0.017)*(B13*B51+B28*B50)</f>
        <v>0.1377239972472186</v>
      </c>
      <c r="C87">
        <f>C27+(7/0.017)*(C13*C51+C28*C50)</f>
        <v>-0.034332449992039986</v>
      </c>
      <c r="D87">
        <f>D27+(7/0.017)*(D13*D51+D28*D50)</f>
        <v>0.02581626575782945</v>
      </c>
      <c r="E87">
        <f>E27+(7/0.017)*(E13*E51+E28*E50)</f>
        <v>0.3772433626171602</v>
      </c>
      <c r="F87">
        <f>F27+(7/0.017)*(F13*F51+F28*F50)</f>
        <v>0.30523758827238145</v>
      </c>
    </row>
    <row r="88" spans="1:6" ht="12.75">
      <c r="A88" t="s">
        <v>87</v>
      </c>
      <c r="B88">
        <f>B28+(8/0.017)*(B14*B51+B29*B50)</f>
        <v>-0.46123210566098183</v>
      </c>
      <c r="C88">
        <f>C28+(8/0.017)*(C14*C51+C29*C50)</f>
        <v>-0.4470651242924683</v>
      </c>
      <c r="D88">
        <f>D28+(8/0.017)*(D14*D51+D29*D50)</f>
        <v>-0.3923643240018162</v>
      </c>
      <c r="E88">
        <f>E28+(8/0.017)*(E14*E51+E29*E50)</f>
        <v>0.27829795609389407</v>
      </c>
      <c r="F88">
        <f>F28+(8/0.017)*(F14*F51+F29*F50)</f>
        <v>0.3237373275130727</v>
      </c>
    </row>
    <row r="89" spans="1:6" ht="12.75">
      <c r="A89" t="s">
        <v>88</v>
      </c>
      <c r="B89">
        <f>B29+(9/0.017)*(B15*B51+B30*B50)</f>
        <v>0.10735851802817431</v>
      </c>
      <c r="C89">
        <f>C29+(9/0.017)*(C15*C51+C30*C50)</f>
        <v>0.046439517675045575</v>
      </c>
      <c r="D89">
        <f>D29+(9/0.017)*(D15*D51+D30*D50)</f>
        <v>0.008188577603417017</v>
      </c>
      <c r="E89">
        <f>E29+(9/0.017)*(E15*E51+E30*E50)</f>
        <v>-0.14059261062025108</v>
      </c>
      <c r="F89">
        <f>F29+(9/0.017)*(F15*F51+F30*F50)</f>
        <v>-0.10860148402486344</v>
      </c>
    </row>
    <row r="90" spans="1:6" ht="12.75">
      <c r="A90" t="s">
        <v>89</v>
      </c>
      <c r="B90">
        <f>B30+(10/0.017)*(B16*B51+B31*B50)</f>
        <v>0.014273560080806796</v>
      </c>
      <c r="C90">
        <f>C30+(10/0.017)*(C16*C51+C31*C50)</f>
        <v>-0.05521137495993831</v>
      </c>
      <c r="D90">
        <f>D30+(10/0.017)*(D16*D51+D31*D50)</f>
        <v>-0.07000273041093318</v>
      </c>
      <c r="E90">
        <f>E30+(10/0.017)*(E16*E51+E31*E50)</f>
        <v>-0.05922635912584071</v>
      </c>
      <c r="F90">
        <f>F30+(10/0.017)*(F16*F51+F31*F50)</f>
        <v>0.24303268739960163</v>
      </c>
    </row>
    <row r="91" spans="1:6" ht="12.75">
      <c r="A91" t="s">
        <v>90</v>
      </c>
      <c r="B91">
        <f>B31+(11/0.017)*(B17*B51+B32*B50)</f>
        <v>0.008268687374605174</v>
      </c>
      <c r="C91">
        <f>C31+(11/0.017)*(C17*C51+C32*C50)</f>
        <v>0.019838015062528358</v>
      </c>
      <c r="D91">
        <f>D31+(11/0.017)*(D17*D51+D32*D50)</f>
        <v>-0.0037476623748404336</v>
      </c>
      <c r="E91">
        <f>E31+(11/0.017)*(E17*E51+E32*E50)</f>
        <v>-0.01798814601216181</v>
      </c>
      <c r="F91">
        <f>F31+(11/0.017)*(F17*F51+F32*F50)</f>
        <v>0.01270322199802865</v>
      </c>
    </row>
    <row r="92" spans="1:6" ht="12.75">
      <c r="A92" t="s">
        <v>91</v>
      </c>
      <c r="B92">
        <f>B32+(12/0.017)*(B18*B51+B33*B50)</f>
        <v>-0.04483512399066213</v>
      </c>
      <c r="C92">
        <f>C32+(12/0.017)*(C18*C51+C33*C50)</f>
        <v>-0.03271677669066022</v>
      </c>
      <c r="D92">
        <f>D32+(12/0.017)*(D18*D51+D33*D50)</f>
        <v>-0.03739203995855773</v>
      </c>
      <c r="E92">
        <f>E32+(12/0.017)*(E18*E51+E33*E50)</f>
        <v>0.03293862370229761</v>
      </c>
      <c r="F92">
        <f>F32+(12/0.017)*(F18*F51+F33*F50)</f>
        <v>0.031025255334592612</v>
      </c>
    </row>
    <row r="93" spans="1:6" ht="12.75">
      <c r="A93" t="s">
        <v>92</v>
      </c>
      <c r="B93">
        <f>B33+(13/0.017)*(B19*B51+B34*B50)</f>
        <v>0.09351998137319963</v>
      </c>
      <c r="C93">
        <f>C33+(13/0.017)*(C19*C51+C34*C50)</f>
        <v>0.07623289687571387</v>
      </c>
      <c r="D93">
        <f>D33+(13/0.017)*(D19*D51+D34*D50)</f>
        <v>0.0900823784211132</v>
      </c>
      <c r="E93">
        <f>E33+(13/0.017)*(E19*E51+E34*E50)</f>
        <v>0.08418929664875875</v>
      </c>
      <c r="F93">
        <f>F33+(13/0.017)*(F19*F51+F34*F50)</f>
        <v>0.05532579308618056</v>
      </c>
    </row>
    <row r="94" spans="1:6" ht="12.75">
      <c r="A94" t="s">
        <v>93</v>
      </c>
      <c r="B94">
        <f>B34+(14/0.017)*(B20*B51+B35*B50)</f>
        <v>0.016719453481974615</v>
      </c>
      <c r="C94">
        <f>C34+(14/0.017)*(C20*C51+C35*C50)</f>
        <v>0.002567646860624704</v>
      </c>
      <c r="D94">
        <f>D34+(14/0.017)*(D20*D51+D35*D50)</f>
        <v>-0.007587117380982126</v>
      </c>
      <c r="E94">
        <f>E34+(14/0.017)*(E20*E51+E35*E50)</f>
        <v>-0.009908043191255206</v>
      </c>
      <c r="F94">
        <f>F34+(14/0.017)*(F20*F51+F35*F50)</f>
        <v>-0.04011718715375292</v>
      </c>
    </row>
    <row r="95" spans="1:6" ht="12.75">
      <c r="A95" t="s">
        <v>94</v>
      </c>
      <c r="B95" s="49">
        <f>B35</f>
        <v>-0.0005116608</v>
      </c>
      <c r="C95" s="49">
        <f>C35</f>
        <v>0.002150342</v>
      </c>
      <c r="D95" s="49">
        <f>D35</f>
        <v>0.0009571867</v>
      </c>
      <c r="E95" s="49">
        <f>E35</f>
        <v>-0.005749625</v>
      </c>
      <c r="F95" s="49">
        <f>F35</f>
        <v>0.003125702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0.7058448742110435</v>
      </c>
      <c r="C103">
        <f>C63*10000/C62</f>
        <v>0.9226777991506273</v>
      </c>
      <c r="D103">
        <f>D63*10000/D62</f>
        <v>1.3490923193241937</v>
      </c>
      <c r="E103">
        <f>E63*10000/E62</f>
        <v>-0.6214930138958576</v>
      </c>
      <c r="F103">
        <f>F63*10000/F62</f>
        <v>-6.45247081457182</v>
      </c>
      <c r="G103">
        <f>AVERAGE(C103:E103)</f>
        <v>0.5500923681929878</v>
      </c>
      <c r="H103">
        <f>STDEV(C103:E103)</f>
        <v>1.036781831629448</v>
      </c>
      <c r="I103">
        <f>(B103*B4+C103*C4+D103*D4+E103*E4+F103*F4)/SUM(B4:F4)</f>
        <v>-0.36194980112465663</v>
      </c>
      <c r="K103">
        <f>(LN(H103)+LN(H123))/2-LN(K114*K115^3)</f>
        <v>-4.332881957524934</v>
      </c>
    </row>
    <row r="104" spans="1:11" ht="12.75">
      <c r="A104" t="s">
        <v>68</v>
      </c>
      <c r="B104">
        <f>B64*10000/B62</f>
        <v>0.7569489921673866</v>
      </c>
      <c r="C104">
        <f>C64*10000/C62</f>
        <v>-0.06151402200920768</v>
      </c>
      <c r="D104">
        <f>D64*10000/D62</f>
        <v>-0.0024238084858832125</v>
      </c>
      <c r="E104">
        <f>E64*10000/E62</f>
        <v>-0.5074850199454418</v>
      </c>
      <c r="F104">
        <f>F64*10000/F62</f>
        <v>-1.235528541040789</v>
      </c>
      <c r="G104">
        <f>AVERAGE(C104:E104)</f>
        <v>-0.1904742834801776</v>
      </c>
      <c r="H104">
        <f>STDEV(C104:E104)</f>
        <v>0.2761245527099046</v>
      </c>
      <c r="I104">
        <f>(B104*B4+C104*C4+D104*D4+E104*E4+F104*F4)/SUM(B4:F4)</f>
        <v>-0.19282388331542002</v>
      </c>
      <c r="K104">
        <f>(LN(H104)+LN(H124))/2-LN(K114*K115^4)</f>
        <v>-3.3149148977799556</v>
      </c>
    </row>
    <row r="105" spans="1:11" ht="12.75">
      <c r="A105" t="s">
        <v>69</v>
      </c>
      <c r="B105">
        <f>B65*10000/B62</f>
        <v>-0.016798517711327593</v>
      </c>
      <c r="C105">
        <f>C65*10000/C62</f>
        <v>-0.6778070450080913</v>
      </c>
      <c r="D105">
        <f>D65*10000/D62</f>
        <v>-0.5036621238777625</v>
      </c>
      <c r="E105">
        <f>E65*10000/E62</f>
        <v>0.13965960228435337</v>
      </c>
      <c r="F105">
        <f>F65*10000/F62</f>
        <v>-0.4009552228159721</v>
      </c>
      <c r="G105">
        <f>AVERAGE(C105:E105)</f>
        <v>-0.34726985553383355</v>
      </c>
      <c r="H105">
        <f>STDEV(C105:E105)</f>
        <v>0.4305889409369534</v>
      </c>
      <c r="I105">
        <f>(B105*B4+C105*C4+D105*D4+E105*E4+F105*F4)/SUM(B4:F4)</f>
        <v>-0.30657958191249235</v>
      </c>
      <c r="K105">
        <f>(LN(H105)+LN(H125))/2-LN(K114*K115^5)</f>
        <v>-3.938600343940746</v>
      </c>
    </row>
    <row r="106" spans="1:11" ht="12.75">
      <c r="A106" t="s">
        <v>70</v>
      </c>
      <c r="B106">
        <f>B66*10000/B62</f>
        <v>3.567594476815252</v>
      </c>
      <c r="C106">
        <f>C66*10000/C62</f>
        <v>1.4787943112880584</v>
      </c>
      <c r="D106">
        <f>D66*10000/D62</f>
        <v>2.8375172938319393</v>
      </c>
      <c r="E106">
        <f>E66*10000/E62</f>
        <v>1.4663958138078172</v>
      </c>
      <c r="F106">
        <f>F66*10000/F62</f>
        <v>14.252743043149817</v>
      </c>
      <c r="G106">
        <f>AVERAGE(C106:E106)</f>
        <v>1.927569139642605</v>
      </c>
      <c r="H106">
        <f>STDEV(C106:E106)</f>
        <v>0.7880626010472606</v>
      </c>
      <c r="I106">
        <f>(B106*B4+C106*C4+D106*D4+E106*E4+F106*F4)/SUM(B4:F4)</f>
        <v>3.8096202202259177</v>
      </c>
      <c r="K106">
        <f>(LN(H106)+LN(H126))/2-LN(K114*K115^6)</f>
        <v>-2.997814689844561</v>
      </c>
    </row>
    <row r="107" spans="1:11" ht="12.75">
      <c r="A107" t="s">
        <v>71</v>
      </c>
      <c r="B107">
        <f>B67*10000/B62</f>
        <v>0.4419203929210946</v>
      </c>
      <c r="C107">
        <f>C67*10000/C62</f>
        <v>0.10984049493054816</v>
      </c>
      <c r="D107">
        <f>D67*10000/D62</f>
        <v>-0.017307935025050784</v>
      </c>
      <c r="E107">
        <f>E67*10000/E62</f>
        <v>0.33152650594156347</v>
      </c>
      <c r="F107">
        <f>F67*10000/F62</f>
        <v>-0.15333345061769776</v>
      </c>
      <c r="G107">
        <f>AVERAGE(C107:E107)</f>
        <v>0.1413530219490203</v>
      </c>
      <c r="H107">
        <f>STDEV(C107:E107)</f>
        <v>0.17653936195772324</v>
      </c>
      <c r="I107">
        <f>(B107*B4+C107*C4+D107*D4+E107*E4+F107*F4)/SUM(B4:F4)</f>
        <v>0.14555377726000102</v>
      </c>
      <c r="K107">
        <f>(LN(H107)+LN(H127))/2-LN(K114*K115^7)</f>
        <v>-3.1322595847117465</v>
      </c>
    </row>
    <row r="108" spans="1:9" ht="12.75">
      <c r="A108" t="s">
        <v>72</v>
      </c>
      <c r="B108">
        <f>B68*10000/B62</f>
        <v>0.21612760229677075</v>
      </c>
      <c r="C108">
        <f>C68*10000/C62</f>
        <v>0.0661406934906808</v>
      </c>
      <c r="D108">
        <f>D68*10000/D62</f>
        <v>0.08633060825535446</v>
      </c>
      <c r="E108">
        <f>E68*10000/E62</f>
        <v>0.09663333284194546</v>
      </c>
      <c r="F108">
        <f>F68*10000/F62</f>
        <v>-0.048540275976413166</v>
      </c>
      <c r="G108">
        <f>AVERAGE(C108:E108)</f>
        <v>0.08303487819599358</v>
      </c>
      <c r="H108">
        <f>STDEV(C108:E108)</f>
        <v>0.01551117794107549</v>
      </c>
      <c r="I108">
        <f>(B108*B4+C108*C4+D108*D4+E108*E4+F108*F4)/SUM(B4:F4)</f>
        <v>0.08474055608691726</v>
      </c>
    </row>
    <row r="109" spans="1:9" ht="12.75">
      <c r="A109" t="s">
        <v>73</v>
      </c>
      <c r="B109">
        <f>B69*10000/B62</f>
        <v>-0.009315756770952166</v>
      </c>
      <c r="C109">
        <f>C69*10000/C62</f>
        <v>-0.023587881695790094</v>
      </c>
      <c r="D109">
        <f>D69*10000/D62</f>
        <v>0.012321357634971964</v>
      </c>
      <c r="E109">
        <f>E69*10000/E62</f>
        <v>0.0796211597053953</v>
      </c>
      <c r="F109">
        <f>F69*10000/F62</f>
        <v>-0.03678821881246618</v>
      </c>
      <c r="G109">
        <f>AVERAGE(C109:E109)</f>
        <v>0.02278487854819239</v>
      </c>
      <c r="H109">
        <f>STDEV(C109:E109)</f>
        <v>0.052394088494447065</v>
      </c>
      <c r="I109">
        <f>(B109*B4+C109*C4+D109*D4+E109*E4+F109*F4)/SUM(B4:F4)</f>
        <v>0.010189816283884429</v>
      </c>
    </row>
    <row r="110" spans="1:11" ht="12.75">
      <c r="A110" t="s">
        <v>74</v>
      </c>
      <c r="B110">
        <f>B70*10000/B62</f>
        <v>-0.36461499305690254</v>
      </c>
      <c r="C110">
        <f>C70*10000/C62</f>
        <v>-0.20617341479226106</v>
      </c>
      <c r="D110">
        <f>D70*10000/D62</f>
        <v>-0.10574567419771053</v>
      </c>
      <c r="E110">
        <f>E70*10000/E62</f>
        <v>-0.22306811955920094</v>
      </c>
      <c r="F110">
        <f>F70*10000/F62</f>
        <v>-0.39216655111482074</v>
      </c>
      <c r="G110">
        <f>AVERAGE(C110:E110)</f>
        <v>-0.17832906951639083</v>
      </c>
      <c r="H110">
        <f>STDEV(C110:E110)</f>
        <v>0.06342412568795402</v>
      </c>
      <c r="I110">
        <f>(B110*B4+C110*C4+D110*D4+E110*E4+F110*F4)/SUM(B4:F4)</f>
        <v>-0.23383892564435968</v>
      </c>
      <c r="K110">
        <f>EXP(AVERAGE(K103:K107))</f>
        <v>0.028917905889871243</v>
      </c>
    </row>
    <row r="111" spans="1:9" ht="12.75">
      <c r="A111" t="s">
        <v>75</v>
      </c>
      <c r="B111">
        <f>B71*10000/B62</f>
        <v>0.029236528569566128</v>
      </c>
      <c r="C111">
        <f>C71*10000/C62</f>
        <v>-0.028783005977962222</v>
      </c>
      <c r="D111">
        <f>D71*10000/D62</f>
        <v>-0.03379167105324641</v>
      </c>
      <c r="E111">
        <f>E71*10000/E62</f>
        <v>-0.010801293489979626</v>
      </c>
      <c r="F111">
        <f>F71*10000/F62</f>
        <v>0.012016125070418368</v>
      </c>
      <c r="G111">
        <f>AVERAGE(C111:E111)</f>
        <v>-0.024458656840396085</v>
      </c>
      <c r="H111">
        <f>STDEV(C111:E111)</f>
        <v>0.012089845396987793</v>
      </c>
      <c r="I111">
        <f>(B111*B4+C111*C4+D111*D4+E111*E4+F111*F4)/SUM(B4:F4)</f>
        <v>-0.01181776970255195</v>
      </c>
    </row>
    <row r="112" spans="1:9" ht="12.75">
      <c r="A112" t="s">
        <v>76</v>
      </c>
      <c r="B112">
        <f>B72*10000/B62</f>
        <v>-0.03453953309073638</v>
      </c>
      <c r="C112">
        <f>C72*10000/C62</f>
        <v>-0.0014685201676979843</v>
      </c>
      <c r="D112">
        <f>D72*10000/D62</f>
        <v>-0.027565930371280523</v>
      </c>
      <c r="E112">
        <f>E72*10000/E62</f>
        <v>-0.02525244850557381</v>
      </c>
      <c r="F112">
        <f>F72*10000/F62</f>
        <v>-0.027589852087241004</v>
      </c>
      <c r="G112">
        <f>AVERAGE(C112:E112)</f>
        <v>-0.018095633014850773</v>
      </c>
      <c r="H112">
        <f>STDEV(C112:E112)</f>
        <v>0.014445889062626205</v>
      </c>
      <c r="I112">
        <f>(B112*B4+C112*C4+D112*D4+E112*E4+F112*F4)/SUM(B4:F4)</f>
        <v>-0.021741601018439475</v>
      </c>
    </row>
    <row r="113" spans="1:9" ht="12.75">
      <c r="A113" t="s">
        <v>77</v>
      </c>
      <c r="B113">
        <f>B73*10000/B62</f>
        <v>0.013081190132507173</v>
      </c>
      <c r="C113">
        <f>C73*10000/C62</f>
        <v>0.016526118218787737</v>
      </c>
      <c r="D113">
        <f>D73*10000/D62</f>
        <v>0.023584820903828827</v>
      </c>
      <c r="E113">
        <f>E73*10000/E62</f>
        <v>0.009360271129855113</v>
      </c>
      <c r="F113">
        <f>F73*10000/F62</f>
        <v>-0.028723665622088484</v>
      </c>
      <c r="G113">
        <f>AVERAGE(C113:E113)</f>
        <v>0.01649040341749056</v>
      </c>
      <c r="H113">
        <f>STDEV(C113:E113)</f>
        <v>0.007112342140837826</v>
      </c>
      <c r="I113">
        <f>(B113*B4+C113*C4+D113*D4+E113*E4+F113*F4)/SUM(B4:F4)</f>
        <v>0.009962255633557378</v>
      </c>
    </row>
    <row r="114" spans="1:11" ht="12.75">
      <c r="A114" t="s">
        <v>78</v>
      </c>
      <c r="B114">
        <f>B74*10000/B62</f>
        <v>-0.2207458236605036</v>
      </c>
      <c r="C114">
        <f>C74*10000/C62</f>
        <v>-0.1920033449512152</v>
      </c>
      <c r="D114">
        <f>D74*10000/D62</f>
        <v>-0.21519724365404103</v>
      </c>
      <c r="E114">
        <f>E74*10000/E62</f>
        <v>-0.19989441586292825</v>
      </c>
      <c r="F114">
        <f>F74*10000/F62</f>
        <v>-0.15460346607245612</v>
      </c>
      <c r="G114">
        <f>AVERAGE(C114:E114)</f>
        <v>-0.20236500148939482</v>
      </c>
      <c r="H114">
        <f>STDEV(C114:E114)</f>
        <v>0.011792670573815193</v>
      </c>
      <c r="I114">
        <f>(B114*B4+C114*C4+D114*D4+E114*E4+F114*F4)/SUM(B4:F4)</f>
        <v>-0.19865018393882708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-0.0035525229051895</v>
      </c>
      <c r="C115">
        <f>C75*10000/C62</f>
        <v>-0.004410694562547177</v>
      </c>
      <c r="D115">
        <f>D75*10000/D62</f>
        <v>-0.0012861042736316034</v>
      </c>
      <c r="E115">
        <f>E75*10000/E62</f>
        <v>-0.002147821184285448</v>
      </c>
      <c r="F115">
        <f>F75*10000/F62</f>
        <v>0.003358078853394491</v>
      </c>
      <c r="G115">
        <f>AVERAGE(C115:E115)</f>
        <v>-0.0026148733401547427</v>
      </c>
      <c r="H115">
        <f>STDEV(C115:E115)</f>
        <v>0.0016138058760653327</v>
      </c>
      <c r="I115">
        <f>(B115*B4+C115*C4+D115*D4+E115*E4+F115*F4)/SUM(B4:F4)</f>
        <v>-0.001953681331482656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-91.48988969809388</v>
      </c>
      <c r="C122">
        <f>C82*10000/C62</f>
        <v>-66.75139972954148</v>
      </c>
      <c r="D122">
        <f>D82*10000/D62</f>
        <v>17.7124182027928</v>
      </c>
      <c r="E122">
        <f>E82*10000/E62</f>
        <v>67.62578593280703</v>
      </c>
      <c r="F122">
        <f>F82*10000/F62</f>
        <v>65.96336834781559</v>
      </c>
      <c r="G122">
        <f>AVERAGE(C122:E122)</f>
        <v>6.195601468686121</v>
      </c>
      <c r="H122">
        <f>STDEV(C122:E122)</f>
        <v>67.92484676021412</v>
      </c>
      <c r="I122">
        <f>(B122*B4+C122*C4+D122*D4+E122*E4+F122*F4)/SUM(B4:F4)</f>
        <v>0.030467065139874894</v>
      </c>
    </row>
    <row r="123" spans="1:9" ht="12.75">
      <c r="A123" t="s">
        <v>82</v>
      </c>
      <c r="B123">
        <f>B83*10000/B62</f>
        <v>-0.6085126489563724</v>
      </c>
      <c r="C123">
        <f>C83*10000/C62</f>
        <v>-0.04903063071993448</v>
      </c>
      <c r="D123">
        <f>D83*10000/D62</f>
        <v>-0.041473888436452576</v>
      </c>
      <c r="E123">
        <f>E83*10000/E62</f>
        <v>-0.7185784319465689</v>
      </c>
      <c r="F123">
        <f>F83*10000/F62</f>
        <v>4.885570434340231</v>
      </c>
      <c r="G123">
        <f>AVERAGE(C123:E123)</f>
        <v>-0.2696943170343186</v>
      </c>
      <c r="H123">
        <f>STDEV(C123:E123)</f>
        <v>0.38876340819822597</v>
      </c>
      <c r="I123">
        <f>(B123*B4+C123*C4+D123*D4+E123*E4+F123*F4)/SUM(B4:F4)</f>
        <v>0.36919801487185383</v>
      </c>
    </row>
    <row r="124" spans="1:9" ht="12.75">
      <c r="A124" t="s">
        <v>83</v>
      </c>
      <c r="B124">
        <f>B84*10000/B62</f>
        <v>-2.445964141864556</v>
      </c>
      <c r="C124">
        <f>C84*10000/C62</f>
        <v>-4.000525523592636</v>
      </c>
      <c r="D124">
        <f>D84*10000/D62</f>
        <v>-1.9151290088966844</v>
      </c>
      <c r="E124">
        <f>E84*10000/E62</f>
        <v>2.695642030747406</v>
      </c>
      <c r="F124">
        <f>F84*10000/F62</f>
        <v>2.905769551985345</v>
      </c>
      <c r="G124">
        <f>AVERAGE(C124:E124)</f>
        <v>-1.073337500580638</v>
      </c>
      <c r="H124">
        <f>STDEV(C124:E124)</f>
        <v>3.4265324581205743</v>
      </c>
      <c r="I124">
        <f>(B124*B4+C124*C4+D124*D4+E124*E4+F124*F4)/SUM(B4:F4)</f>
        <v>-0.7409044773310021</v>
      </c>
    </row>
    <row r="125" spans="1:9" ht="12.75">
      <c r="A125" t="s">
        <v>84</v>
      </c>
      <c r="B125">
        <f>B85*10000/B62</f>
        <v>0.5747755697354153</v>
      </c>
      <c r="C125">
        <f>C85*10000/C62</f>
        <v>0.17050868348520873</v>
      </c>
      <c r="D125">
        <f>D85*10000/D62</f>
        <v>0.13821729688623288</v>
      </c>
      <c r="E125">
        <f>E85*10000/E62</f>
        <v>-0.17952864833523377</v>
      </c>
      <c r="F125">
        <f>F85*10000/F62</f>
        <v>-1.0253009755802074</v>
      </c>
      <c r="G125">
        <f>AVERAGE(C125:E125)</f>
        <v>0.043065777345402616</v>
      </c>
      <c r="H125">
        <f>STDEV(C125:E125)</f>
        <v>0.19344738863626562</v>
      </c>
      <c r="I125">
        <f>(B125*B4+C125*C4+D125*D4+E125*E4+F125*F4)/SUM(B4:F4)</f>
        <v>-0.022555841534624754</v>
      </c>
    </row>
    <row r="126" spans="1:9" ht="12.75">
      <c r="A126" t="s">
        <v>85</v>
      </c>
      <c r="B126">
        <f>B86*10000/B62</f>
        <v>-0.13937285322885545</v>
      </c>
      <c r="C126">
        <f>C86*10000/C62</f>
        <v>-0.06745141475550755</v>
      </c>
      <c r="D126">
        <f>D86*10000/D62</f>
        <v>-0.19077157242019394</v>
      </c>
      <c r="E126">
        <f>E86*10000/E62</f>
        <v>-0.48156232355386563</v>
      </c>
      <c r="F126">
        <f>F86*10000/F62</f>
        <v>1.3276201093253526</v>
      </c>
      <c r="G126">
        <f>AVERAGE(C126:E126)</f>
        <v>-0.24659510357652237</v>
      </c>
      <c r="H126">
        <f>STDEV(C126:E126)</f>
        <v>0.21262446042147104</v>
      </c>
      <c r="I126">
        <f>(B126*B4+C126*C4+D126*D4+E126*E4+F126*F4)/SUM(B4:F4)</f>
        <v>-0.02100501723627755</v>
      </c>
    </row>
    <row r="127" spans="1:9" ht="12.75">
      <c r="A127" t="s">
        <v>86</v>
      </c>
      <c r="B127">
        <f>B87*10000/B62</f>
        <v>0.13772430371581812</v>
      </c>
      <c r="C127">
        <f>C87*10000/C62</f>
        <v>-0.03433239209967339</v>
      </c>
      <c r="D127">
        <f>D87*10000/D62</f>
        <v>0.02581629132375376</v>
      </c>
      <c r="E127">
        <f>E87*10000/E62</f>
        <v>0.37724392190595923</v>
      </c>
      <c r="F127">
        <f>F87*10000/F62</f>
        <v>0.3052325757217009</v>
      </c>
      <c r="G127">
        <f>AVERAGE(C127:E127)</f>
        <v>0.1229092737100132</v>
      </c>
      <c r="H127">
        <f>STDEV(C127:E127)</f>
        <v>0.2223039607926715</v>
      </c>
      <c r="I127">
        <f>(B127*B4+C127*C4+D127*D4+E127*E4+F127*F4)/SUM(B4:F4)</f>
        <v>0.1493969958686987</v>
      </c>
    </row>
    <row r="128" spans="1:9" ht="12.75">
      <c r="A128" t="s">
        <v>87</v>
      </c>
      <c r="B128">
        <f>B88*10000/B62</f>
        <v>-0.46123313201194693</v>
      </c>
      <c r="C128">
        <f>C88*10000/C62</f>
        <v>-0.4470643704383719</v>
      </c>
      <c r="D128">
        <f>D88*10000/D62</f>
        <v>-0.39236471256136635</v>
      </c>
      <c r="E128">
        <f>E88*10000/E62</f>
        <v>0.278298368689436</v>
      </c>
      <c r="F128">
        <f>F88*10000/F62</f>
        <v>0.32373201116337114</v>
      </c>
      <c r="G128">
        <f>AVERAGE(C128:E128)</f>
        <v>-0.1870435714367674</v>
      </c>
      <c r="H128">
        <f>STDEV(C128:E128)</f>
        <v>0.40392493618651437</v>
      </c>
      <c r="I128">
        <f>(B128*B4+C128*C4+D128*D4+E128*E4+F128*F4)/SUM(B4:F4)</f>
        <v>-0.15854266512629128</v>
      </c>
    </row>
    <row r="129" spans="1:9" ht="12.75">
      <c r="A129" t="s">
        <v>88</v>
      </c>
      <c r="B129">
        <f>B89*10000/B62</f>
        <v>0.10735875692637162</v>
      </c>
      <c r="C129">
        <f>C89*10000/C62</f>
        <v>0.04643943936739254</v>
      </c>
      <c r="D129">
        <f>D89*10000/D62</f>
        <v>0.008188585712589628</v>
      </c>
      <c r="E129">
        <f>E89*10000/E62</f>
        <v>-0.14059281905830498</v>
      </c>
      <c r="F129">
        <f>F89*10000/F62</f>
        <v>-0.10859970059299409</v>
      </c>
      <c r="G129">
        <f>AVERAGE(C129:E129)</f>
        <v>-0.028654931326107604</v>
      </c>
      <c r="H129">
        <f>STDEV(C129:E129)</f>
        <v>0.09880966543709074</v>
      </c>
      <c r="I129">
        <f>(B129*B4+C129*C4+D129*D4+E129*E4+F129*F4)/SUM(B4:F4)</f>
        <v>-0.019640745263497277</v>
      </c>
    </row>
    <row r="130" spans="1:9" ht="12.75">
      <c r="A130" t="s">
        <v>89</v>
      </c>
      <c r="B130">
        <f>B90*10000/B62</f>
        <v>0.014273591842867556</v>
      </c>
      <c r="C130">
        <f>C90*10000/C62</f>
        <v>-0.055211281860926734</v>
      </c>
      <c r="D130">
        <f>D90*10000/D62</f>
        <v>-0.07000279973484408</v>
      </c>
      <c r="E130">
        <f>E90*10000/E62</f>
        <v>-0.059226446932923754</v>
      </c>
      <c r="F130">
        <f>F90*10000/F62</f>
        <v>0.24302869636537316</v>
      </c>
      <c r="G130">
        <f>AVERAGE(C130:E130)</f>
        <v>-0.06148017617623152</v>
      </c>
      <c r="H130">
        <f>STDEV(C130:E130)</f>
        <v>0.0076489686808229795</v>
      </c>
      <c r="I130">
        <f>(B130*B4+C130*C4+D130*D4+E130*E4+F130*F4)/SUM(B4:F4)</f>
        <v>-0.009877651101182943</v>
      </c>
    </row>
    <row r="131" spans="1:9" ht="12.75">
      <c r="A131" t="s">
        <v>90</v>
      </c>
      <c r="B131">
        <f>B91*10000/B62</f>
        <v>0.008268705774398168</v>
      </c>
      <c r="C131">
        <f>C91*10000/C62</f>
        <v>0.019837981611095654</v>
      </c>
      <c r="D131">
        <f>D91*10000/D62</f>
        <v>-0.003747666086161564</v>
      </c>
      <c r="E131">
        <f>E91*10000/E62</f>
        <v>-0.01798817268080486</v>
      </c>
      <c r="F131">
        <f>F91*10000/F62</f>
        <v>0.01270301338825542</v>
      </c>
      <c r="G131">
        <f>AVERAGE(C131:E131)</f>
        <v>-0.0006326190519569235</v>
      </c>
      <c r="H131">
        <f>STDEV(C131:E131)</f>
        <v>0.01910450537563447</v>
      </c>
      <c r="I131">
        <f>(B131*B4+C131*C4+D131*D4+E131*E4+F131*F4)/SUM(B4:F4)</f>
        <v>0.002435838321475299</v>
      </c>
    </row>
    <row r="132" spans="1:9" ht="12.75">
      <c r="A132" t="s">
        <v>91</v>
      </c>
      <c r="B132">
        <f>B92*10000/B62</f>
        <v>-0.04483522375946013</v>
      </c>
      <c r="C132">
        <f>C92*10000/C62</f>
        <v>-0.03271672152268851</v>
      </c>
      <c r="D132">
        <f>D92*10000/D62</f>
        <v>-0.03739207698800546</v>
      </c>
      <c r="E132">
        <f>E92*10000/E62</f>
        <v>0.032938672536034976</v>
      </c>
      <c r="F132">
        <f>F92*10000/F62</f>
        <v>0.031024745844049132</v>
      </c>
      <c r="G132">
        <f>AVERAGE(C132:E132)</f>
        <v>-0.012390041991552995</v>
      </c>
      <c r="H132">
        <f>STDEV(C132:E132)</f>
        <v>0.0393253608721451</v>
      </c>
      <c r="I132">
        <f>(B132*B4+C132*C4+D132*D4+E132*E4+F132*F4)/SUM(B4:F4)</f>
        <v>-0.011289492335376145</v>
      </c>
    </row>
    <row r="133" spans="1:9" ht="12.75">
      <c r="A133" t="s">
        <v>92</v>
      </c>
      <c r="B133">
        <f>B93*10000/B62</f>
        <v>0.09352018947736661</v>
      </c>
      <c r="C133">
        <f>C93*10000/C62</f>
        <v>0.07623276832960622</v>
      </c>
      <c r="D133">
        <f>D93*10000/D62</f>
        <v>0.0900824676299589</v>
      </c>
      <c r="E133">
        <f>E93*10000/E62</f>
        <v>0.08418942146508498</v>
      </c>
      <c r="F133">
        <f>F93*10000/F62</f>
        <v>0.055324884537061976</v>
      </c>
      <c r="G133">
        <f>AVERAGE(C133:E133)</f>
        <v>0.08350155247488338</v>
      </c>
      <c r="H133">
        <f>STDEV(C133:E133)</f>
        <v>0.0069504255616695204</v>
      </c>
      <c r="I133">
        <f>(B133*B4+C133*C4+D133*D4+E133*E4+F133*F4)/SUM(B4:F4)</f>
        <v>0.08119072199587693</v>
      </c>
    </row>
    <row r="134" spans="1:9" ht="12.75">
      <c r="A134" t="s">
        <v>93</v>
      </c>
      <c r="B134">
        <f>B94*10000/B62</f>
        <v>0.01671949068672902</v>
      </c>
      <c r="C134">
        <f>C94*10000/C62</f>
        <v>0.0025676425309845716</v>
      </c>
      <c r="D134">
        <f>D94*10000/D62</f>
        <v>-0.007587124894526901</v>
      </c>
      <c r="E134">
        <f>E94*10000/E62</f>
        <v>-0.009908057880599345</v>
      </c>
      <c r="F134">
        <f>F94*10000/F62</f>
        <v>-0.0401165283573219</v>
      </c>
      <c r="G134">
        <f>AVERAGE(C134:E134)</f>
        <v>-0.004975846748047225</v>
      </c>
      <c r="H134">
        <f>STDEV(C134:E134)</f>
        <v>0.006635122859345599</v>
      </c>
      <c r="I134">
        <f>(B134*B4+C134*C4+D134*D4+E134*E4+F134*F4)/SUM(B4:F4)</f>
        <v>-0.006524679702278474</v>
      </c>
    </row>
    <row r="135" spans="1:9" ht="12.75">
      <c r="A135" t="s">
        <v>94</v>
      </c>
      <c r="B135">
        <f>B95*10000/B62</f>
        <v>-0.0005116619385667854</v>
      </c>
      <c r="C135">
        <f>C95*10000/C62</f>
        <v>0.002150338374031349</v>
      </c>
      <c r="D135">
        <f>D95*10000/D62</f>
        <v>0.0009571876479048191</v>
      </c>
      <c r="E135">
        <f>E95*10000/E62</f>
        <v>-0.005749633524207926</v>
      </c>
      <c r="F135">
        <f>F95*10000/F62</f>
        <v>0.00312565067034635</v>
      </c>
      <c r="G135">
        <f>AVERAGE(C135:E135)</f>
        <v>-0.0008807025007572525</v>
      </c>
      <c r="H135">
        <f>STDEV(C135:E135)</f>
        <v>0.004258611175859376</v>
      </c>
      <c r="I135">
        <f>(B135*B4+C135*C4+D135*D4+E135*E4+F135*F4)/SUM(B4:F4)</f>
        <v>-0.0002928779337011792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2005-07-08T05:59:33Z</cp:lastPrinted>
  <dcterms:created xsi:type="dcterms:W3CDTF">2005-07-08T05:59:33Z</dcterms:created>
  <dcterms:modified xsi:type="dcterms:W3CDTF">2005-07-08T09:55:51Z</dcterms:modified>
  <cp:category/>
  <cp:version/>
  <cp:contentType/>
  <cp:contentStatus/>
</cp:coreProperties>
</file>