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<sst xmlns="http://schemas.openxmlformats.org/spreadsheetml/2006/main" count="204" uniqueCount="98">
  <si>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11/07/2005       15:14:38</t>
  </si>
  <si>
    <t>LISSNER</t>
  </si>
  <si>
    <t>HCMQAP605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</si>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</sst>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7329781"/>
        <c:axId val="423710"/>
      </c:lineChart>
      <c:catAx>
        <c:axId val="373297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710"/>
        <c:crosses val="autoZero"/>
        <c:auto val="1"/>
        <c:lblOffset val="100"/>
        <c:noMultiLvlLbl val="0"/>
      </c:catAx>
      <c:valAx>
        <c:axId val="423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2978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-0.003753</v>
      </c>
      <c r="D4" s="12">
        <v>-0.003749</v>
      </c>
      <c r="E4" s="12">
        <v>-0.003751</v>
      </c>
      <c r="F4" s="24">
        <v>-0.002073</v>
      </c>
      <c r="G4" s="34">
        <v>-0.011691</v>
      </c>
    </row>
    <row r="5" spans="1:7" ht="12.75" thickBot="1">
      <c r="A5" s="44" t="s">
        <v>13</v>
      </c>
      <c r="B5" s="45">
        <v>-1.827349</v>
      </c>
      <c r="C5" s="46">
        <v>-2.30166</v>
      </c>
      <c r="D5" s="46">
        <v>-0.686978</v>
      </c>
      <c r="E5" s="46">
        <v>2.139956</v>
      </c>
      <c r="F5" s="47">
        <v>3.557005</v>
      </c>
      <c r="G5" s="48">
        <v>8.772618</v>
      </c>
    </row>
    <row r="6" spans="1:7" ht="12.75" thickTop="1">
      <c r="A6" s="6" t="s">
        <v>14</v>
      </c>
      <c r="B6" s="39">
        <v>65.7453</v>
      </c>
      <c r="C6" s="40">
        <v>-22.7346</v>
      </c>
      <c r="D6" s="40">
        <v>16.99249</v>
      </c>
      <c r="E6" s="40">
        <v>-62.01297</v>
      </c>
      <c r="F6" s="41">
        <v>50.85317</v>
      </c>
      <c r="G6" s="42">
        <v>0.0003679838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0.8255357</v>
      </c>
      <c r="C8" s="13">
        <v>1.095248</v>
      </c>
      <c r="D8" s="13">
        <v>-0.02740084</v>
      </c>
      <c r="E8" s="13">
        <v>0.6404128</v>
      </c>
      <c r="F8" s="25">
        <v>-1.320765</v>
      </c>
      <c r="G8" s="35">
        <v>0.3553619</v>
      </c>
    </row>
    <row r="9" spans="1:7" ht="12">
      <c r="A9" s="20" t="s">
        <v>17</v>
      </c>
      <c r="B9" s="29">
        <v>-0.04677286</v>
      </c>
      <c r="C9" s="13">
        <v>-1.269156</v>
      </c>
      <c r="D9" s="13">
        <v>0.5670869</v>
      </c>
      <c r="E9" s="13">
        <v>0.6618273</v>
      </c>
      <c r="F9" s="25">
        <v>-0.6503754</v>
      </c>
      <c r="G9" s="35">
        <v>-0.1032343</v>
      </c>
    </row>
    <row r="10" spans="1:7" ht="12">
      <c r="A10" s="20" t="s">
        <v>18</v>
      </c>
      <c r="B10" s="29">
        <v>0.3721072</v>
      </c>
      <c r="C10" s="13">
        <v>0.3871409</v>
      </c>
      <c r="D10" s="13">
        <v>-0.04760774</v>
      </c>
      <c r="E10" s="13">
        <v>-0.7904736</v>
      </c>
      <c r="F10" s="25">
        <v>-0.2105196</v>
      </c>
      <c r="G10" s="35">
        <v>-0.08242147</v>
      </c>
    </row>
    <row r="11" spans="1:7" ht="12">
      <c r="A11" s="21" t="s">
        <v>19</v>
      </c>
      <c r="B11" s="31">
        <v>3.768036</v>
      </c>
      <c r="C11" s="15">
        <v>1.555067</v>
      </c>
      <c r="D11" s="15">
        <v>3.486839</v>
      </c>
      <c r="E11" s="15">
        <v>2.990716</v>
      </c>
      <c r="F11" s="27">
        <v>14.70435</v>
      </c>
      <c r="G11" s="37">
        <v>4.435042</v>
      </c>
    </row>
    <row r="12" spans="1:7" ht="12">
      <c r="A12" s="20" t="s">
        <v>20</v>
      </c>
      <c r="B12" s="29">
        <v>0.3432907</v>
      </c>
      <c r="C12" s="13">
        <v>0.349846</v>
      </c>
      <c r="D12" s="13">
        <v>-0.1442391</v>
      </c>
      <c r="E12" s="13">
        <v>-0.1857702</v>
      </c>
      <c r="F12" s="25">
        <v>-0.130049</v>
      </c>
      <c r="G12" s="35">
        <v>0.03738435</v>
      </c>
    </row>
    <row r="13" spans="1:7" ht="12">
      <c r="A13" s="20" t="s">
        <v>21</v>
      </c>
      <c r="B13" s="29">
        <v>-0.05391149</v>
      </c>
      <c r="C13" s="13">
        <v>-0.3332597</v>
      </c>
      <c r="D13" s="13">
        <v>0.002475395</v>
      </c>
      <c r="E13" s="13">
        <v>-0.2225145</v>
      </c>
      <c r="F13" s="25">
        <v>-0.07018308</v>
      </c>
      <c r="G13" s="35">
        <v>-0.1503378</v>
      </c>
    </row>
    <row r="14" spans="1:7" ht="12">
      <c r="A14" s="20" t="s">
        <v>22</v>
      </c>
      <c r="B14" s="29">
        <v>-0.006372414</v>
      </c>
      <c r="C14" s="13">
        <v>0.1249972</v>
      </c>
      <c r="D14" s="13">
        <v>-0.01855534</v>
      </c>
      <c r="E14" s="13">
        <v>0.1277455</v>
      </c>
      <c r="F14" s="25">
        <v>-0.02273242</v>
      </c>
      <c r="G14" s="35">
        <v>0.05241556</v>
      </c>
    </row>
    <row r="15" spans="1:7" ht="12">
      <c r="A15" s="21" t="s">
        <v>23</v>
      </c>
      <c r="B15" s="31">
        <v>-0.352501</v>
      </c>
      <c r="C15" s="15">
        <v>-0.1232638</v>
      </c>
      <c r="D15" s="15">
        <v>-0.04447834</v>
      </c>
      <c r="E15" s="15">
        <v>-0.1405228</v>
      </c>
      <c r="F15" s="27">
        <v>-0.3496546</v>
      </c>
      <c r="G15" s="37">
        <v>-0.1718557</v>
      </c>
    </row>
    <row r="16" spans="1:7" ht="12">
      <c r="A16" s="20" t="s">
        <v>24</v>
      </c>
      <c r="B16" s="29">
        <v>0.02237898</v>
      </c>
      <c r="C16" s="13">
        <v>-0.06159544</v>
      </c>
      <c r="D16" s="13">
        <v>-0.03457131</v>
      </c>
      <c r="E16" s="13">
        <v>-0.05134742</v>
      </c>
      <c r="F16" s="25">
        <v>0.01022661</v>
      </c>
      <c r="G16" s="35">
        <v>-0.03088883</v>
      </c>
    </row>
    <row r="17" spans="1:7" ht="12">
      <c r="A17" s="20" t="s">
        <v>25</v>
      </c>
      <c r="B17" s="29">
        <v>-0.02161014</v>
      </c>
      <c r="C17" s="13">
        <v>0.0008970374</v>
      </c>
      <c r="D17" s="13">
        <v>-0.009418148</v>
      </c>
      <c r="E17" s="13">
        <v>-0.04191596</v>
      </c>
      <c r="F17" s="25">
        <v>-0.02235277</v>
      </c>
      <c r="G17" s="35">
        <v>-0.01824473</v>
      </c>
    </row>
    <row r="18" spans="1:7" ht="12">
      <c r="A18" s="20" t="s">
        <v>26</v>
      </c>
      <c r="B18" s="29">
        <v>-0.009567274</v>
      </c>
      <c r="C18" s="13">
        <v>0.01357332</v>
      </c>
      <c r="D18" s="13">
        <v>0.01607939</v>
      </c>
      <c r="E18" s="13">
        <v>0.07189597</v>
      </c>
      <c r="F18" s="25">
        <v>-0.02254748</v>
      </c>
      <c r="G18" s="35">
        <v>0.02004858</v>
      </c>
    </row>
    <row r="19" spans="1:7" ht="12">
      <c r="A19" s="21" t="s">
        <v>27</v>
      </c>
      <c r="B19" s="31">
        <v>-0.2216931</v>
      </c>
      <c r="C19" s="15">
        <v>-0.1743238</v>
      </c>
      <c r="D19" s="15">
        <v>-0.2072523</v>
      </c>
      <c r="E19" s="15">
        <v>-0.2192661</v>
      </c>
      <c r="F19" s="27">
        <v>-0.1563369</v>
      </c>
      <c r="G19" s="37">
        <v>-0.1975407</v>
      </c>
    </row>
    <row r="20" spans="1:7" ht="12.75" thickBot="1">
      <c r="A20" s="44" t="s">
        <v>28</v>
      </c>
      <c r="B20" s="45">
        <v>0.004496477</v>
      </c>
      <c r="C20" s="46">
        <v>-0.01246324</v>
      </c>
      <c r="D20" s="46">
        <v>-0.006206929</v>
      </c>
      <c r="E20" s="46">
        <v>-0.0020723</v>
      </c>
      <c r="F20" s="47">
        <v>-0.001129981</v>
      </c>
      <c r="G20" s="48">
        <v>-0.004489534</v>
      </c>
    </row>
    <row r="21" spans="1:7" ht="12.75" thickTop="1">
      <c r="A21" s="6" t="s">
        <v>29</v>
      </c>
      <c r="B21" s="39">
        <v>-98.80858</v>
      </c>
      <c r="C21" s="40">
        <v>61.20802</v>
      </c>
      <c r="D21" s="40">
        <v>1.915225</v>
      </c>
      <c r="E21" s="40">
        <v>5.507812</v>
      </c>
      <c r="F21" s="41">
        <v>-16.31901</v>
      </c>
      <c r="G21" s="43">
        <v>0.007428929</v>
      </c>
    </row>
    <row r="22" spans="1:7" ht="12">
      <c r="A22" s="20" t="s">
        <v>30</v>
      </c>
      <c r="B22" s="29">
        <v>-36.54714</v>
      </c>
      <c r="C22" s="13">
        <v>-46.03353</v>
      </c>
      <c r="D22" s="13">
        <v>-13.73957</v>
      </c>
      <c r="E22" s="13">
        <v>42.79939</v>
      </c>
      <c r="F22" s="25">
        <v>71.1413</v>
      </c>
      <c r="G22" s="36">
        <v>0</v>
      </c>
    </row>
    <row r="23" spans="1:7" ht="12">
      <c r="A23" s="20" t="s">
        <v>31</v>
      </c>
      <c r="B23" s="29">
        <v>-0.079525</v>
      </c>
      <c r="C23" s="13">
        <v>-0.858524</v>
      </c>
      <c r="D23" s="13">
        <v>-1.613914</v>
      </c>
      <c r="E23" s="13">
        <v>0.1155132</v>
      </c>
      <c r="F23" s="25">
        <v>1.573274</v>
      </c>
      <c r="G23" s="35">
        <v>-0.3693534</v>
      </c>
    </row>
    <row r="24" spans="1:7" ht="12">
      <c r="A24" s="20" t="s">
        <v>32</v>
      </c>
      <c r="B24" s="29">
        <v>0.8637404</v>
      </c>
      <c r="C24" s="13">
        <v>1.885524</v>
      </c>
      <c r="D24" s="13">
        <v>-1.962347</v>
      </c>
      <c r="E24" s="13">
        <v>-4.694723</v>
      </c>
      <c r="F24" s="25">
        <v>-0.05105315</v>
      </c>
      <c r="G24" s="35">
        <v>-1.028919</v>
      </c>
    </row>
    <row r="25" spans="1:7" ht="12">
      <c r="A25" s="20" t="s">
        <v>33</v>
      </c>
      <c r="B25" s="29">
        <v>0.07860298</v>
      </c>
      <c r="C25" s="13">
        <v>-0.8625463</v>
      </c>
      <c r="D25" s="13">
        <v>-0.3889285</v>
      </c>
      <c r="E25" s="13">
        <v>-0.913163</v>
      </c>
      <c r="F25" s="25">
        <v>-2.470843</v>
      </c>
      <c r="G25" s="35">
        <v>-0.8380832</v>
      </c>
    </row>
    <row r="26" spans="1:7" ht="12">
      <c r="A26" s="21" t="s">
        <v>34</v>
      </c>
      <c r="B26" s="31">
        <v>0.06703693</v>
      </c>
      <c r="C26" s="15">
        <v>0.1269956</v>
      </c>
      <c r="D26" s="15">
        <v>-0.6637454</v>
      </c>
      <c r="E26" s="15">
        <v>-0.3434173</v>
      </c>
      <c r="F26" s="27">
        <v>1.811121</v>
      </c>
      <c r="G26" s="37">
        <v>0.03882851</v>
      </c>
    </row>
    <row r="27" spans="1:7" ht="12">
      <c r="A27" s="20" t="s">
        <v>35</v>
      </c>
      <c r="B27" s="29">
        <v>0.151056</v>
      </c>
      <c r="C27" s="13">
        <v>-0.2208054</v>
      </c>
      <c r="D27" s="13">
        <v>0.1554768</v>
      </c>
      <c r="E27" s="13">
        <v>0.3915254</v>
      </c>
      <c r="F27" s="25">
        <v>0.1538829</v>
      </c>
      <c r="G27" s="35">
        <v>0.120824</v>
      </c>
    </row>
    <row r="28" spans="1:7" ht="12">
      <c r="A28" s="20" t="s">
        <v>36</v>
      </c>
      <c r="B28" s="29">
        <v>0.3311846</v>
      </c>
      <c r="C28" s="13">
        <v>0.3780377</v>
      </c>
      <c r="D28" s="13">
        <v>-0.3587355</v>
      </c>
      <c r="E28" s="13">
        <v>-0.6788223</v>
      </c>
      <c r="F28" s="25">
        <v>-0.4980406</v>
      </c>
      <c r="G28" s="35">
        <v>-0.1767352</v>
      </c>
    </row>
    <row r="29" spans="1:7" ht="12">
      <c r="A29" s="20" t="s">
        <v>37</v>
      </c>
      <c r="B29" s="29">
        <v>-0.01727647</v>
      </c>
      <c r="C29" s="13">
        <v>-0.1718701</v>
      </c>
      <c r="D29" s="13">
        <v>-0.006918349</v>
      </c>
      <c r="E29" s="13">
        <v>-0.03106501</v>
      </c>
      <c r="F29" s="25">
        <v>-0.06858387</v>
      </c>
      <c r="G29" s="35">
        <v>-0.06214638</v>
      </c>
    </row>
    <row r="30" spans="1:7" ht="12">
      <c r="A30" s="21" t="s">
        <v>38</v>
      </c>
      <c r="B30" s="31">
        <v>-0.01950909</v>
      </c>
      <c r="C30" s="15">
        <v>-0.008323164</v>
      </c>
      <c r="D30" s="15">
        <v>-0.04315977</v>
      </c>
      <c r="E30" s="15">
        <v>-0.1248036</v>
      </c>
      <c r="F30" s="27">
        <v>0.1125063</v>
      </c>
      <c r="G30" s="37">
        <v>-0.0302748</v>
      </c>
    </row>
    <row r="31" spans="1:7" ht="12">
      <c r="A31" s="20" t="s">
        <v>39</v>
      </c>
      <c r="B31" s="29">
        <v>-0.008311337</v>
      </c>
      <c r="C31" s="13">
        <v>-0.0317888</v>
      </c>
      <c r="D31" s="13">
        <v>-0.006950674</v>
      </c>
      <c r="E31" s="13">
        <v>-0.009958356</v>
      </c>
      <c r="F31" s="25">
        <v>0.03603519</v>
      </c>
      <c r="G31" s="35">
        <v>-0.008133805</v>
      </c>
    </row>
    <row r="32" spans="1:7" ht="12">
      <c r="A32" s="20" t="s">
        <v>40</v>
      </c>
      <c r="B32" s="29">
        <v>0.03410898</v>
      </c>
      <c r="C32" s="13">
        <v>0.005716713</v>
      </c>
      <c r="D32" s="13">
        <v>-0.04727376</v>
      </c>
      <c r="E32" s="13">
        <v>-0.04681104</v>
      </c>
      <c r="F32" s="25">
        <v>-0.08130365</v>
      </c>
      <c r="G32" s="35">
        <v>-0.0271156</v>
      </c>
    </row>
    <row r="33" spans="1:7" ht="12">
      <c r="A33" s="20" t="s">
        <v>41</v>
      </c>
      <c r="B33" s="29">
        <v>0.1149355</v>
      </c>
      <c r="C33" s="13">
        <v>0.05268285</v>
      </c>
      <c r="D33" s="13">
        <v>0.08462852</v>
      </c>
      <c r="E33" s="13">
        <v>0.0978888</v>
      </c>
      <c r="F33" s="25">
        <v>0.05166381</v>
      </c>
      <c r="G33" s="35">
        <v>0.08014271</v>
      </c>
    </row>
    <row r="34" spans="1:7" ht="12">
      <c r="A34" s="21" t="s">
        <v>42</v>
      </c>
      <c r="B34" s="31">
        <v>-0.002583978</v>
      </c>
      <c r="C34" s="15">
        <v>0.004131122</v>
      </c>
      <c r="D34" s="15">
        <v>-0.003825478</v>
      </c>
      <c r="E34" s="15">
        <v>-0.006196708</v>
      </c>
      <c r="F34" s="27">
        <v>-0.04537212</v>
      </c>
      <c r="G34" s="37">
        <v>-0.007816377</v>
      </c>
    </row>
    <row r="35" spans="1:7" ht="12.75" thickBot="1">
      <c r="A35" s="22" t="s">
        <v>43</v>
      </c>
      <c r="B35" s="32">
        <v>-0.003735502</v>
      </c>
      <c r="C35" s="16">
        <v>-0.002674755</v>
      </c>
      <c r="D35" s="16">
        <v>-0.0001342119</v>
      </c>
      <c r="E35" s="16">
        <v>-0.00937997</v>
      </c>
      <c r="F35" s="28">
        <v>0.002953845</v>
      </c>
      <c r="G35" s="38">
        <v>-0.003082226</v>
      </c>
    </row>
    <row r="36" spans="1:7" ht="12">
      <c r="A36" s="4" t="s">
        <v>44</v>
      </c>
      <c r="B36" s="3">
        <v>26.45569</v>
      </c>
      <c r="C36" s="3">
        <v>26.46484</v>
      </c>
      <c r="D36" s="3">
        <v>26.4801</v>
      </c>
      <c r="E36" s="3">
        <v>26.48926</v>
      </c>
      <c r="F36" s="3">
        <v>26.51062</v>
      </c>
      <c r="G36" s="3"/>
    </row>
    <row r="37" spans="1:6" ht="12">
      <c r="A37" s="4" t="s">
        <v>45</v>
      </c>
      <c r="B37" s="2">
        <v>-0.4104614</v>
      </c>
      <c r="C37" s="2">
        <v>-0.3809611</v>
      </c>
      <c r="D37" s="2">
        <v>-0.3687541</v>
      </c>
      <c r="E37" s="2">
        <v>-0.3545125</v>
      </c>
      <c r="F37" s="2">
        <v>-0.3458659</v>
      </c>
    </row>
    <row r="38" spans="1:7" ht="12">
      <c r="A38" s="4" t="s">
        <v>53</v>
      </c>
      <c r="B38" s="2">
        <v>-0.0001123794</v>
      </c>
      <c r="C38" s="2">
        <v>3.912699E-05</v>
      </c>
      <c r="D38" s="2">
        <v>-2.888271E-05</v>
      </c>
      <c r="E38" s="2">
        <v>0.00010538</v>
      </c>
      <c r="F38" s="2">
        <v>-8.624865E-05</v>
      </c>
      <c r="G38" s="2">
        <v>0.0001830445</v>
      </c>
    </row>
    <row r="39" spans="1:7" ht="12.75" thickBot="1">
      <c r="A39" s="4" t="s">
        <v>54</v>
      </c>
      <c r="B39" s="2">
        <v>0.0001675639</v>
      </c>
      <c r="C39" s="2">
        <v>-0.0001038735</v>
      </c>
      <c r="D39" s="2">
        <v>0</v>
      </c>
      <c r="E39" s="2">
        <v>0</v>
      </c>
      <c r="F39" s="2">
        <v>2.83559E-05</v>
      </c>
      <c r="G39" s="2">
        <v>0.0007500971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3.116636</v>
      </c>
      <c r="F40" s="17" t="s">
        <v>48</v>
      </c>
      <c r="G40" s="8">
        <v>54.978939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12.508</v>
      </c>
      <c r="C43" s="1">
        <v>12.507</v>
      </c>
      <c r="D43" s="1">
        <v>12.508</v>
      </c>
      <c r="E43" s="1">
        <v>12.508</v>
      </c>
      <c r="F43" s="1">
        <v>12.508</v>
      </c>
      <c r="G43" s="1">
        <v>12.508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0.003753</v>
      </c>
      <c r="D4">
        <v>0.003749</v>
      </c>
      <c r="E4">
        <v>0.003751</v>
      </c>
      <c r="F4">
        <v>0.002073</v>
      </c>
      <c r="G4">
        <v>0.011691</v>
      </c>
    </row>
    <row r="5" spans="1:7" ht="12.75">
      <c r="A5" t="s">
        <v>13</v>
      </c>
      <c r="B5">
        <v>-1.827349</v>
      </c>
      <c r="C5">
        <v>-2.30166</v>
      </c>
      <c r="D5">
        <v>-0.686978</v>
      </c>
      <c r="E5">
        <v>2.139956</v>
      </c>
      <c r="F5">
        <v>3.557005</v>
      </c>
      <c r="G5">
        <v>8.772618</v>
      </c>
    </row>
    <row r="6" spans="1:7" ht="12.75">
      <c r="A6" t="s">
        <v>14</v>
      </c>
      <c r="B6" s="49">
        <v>65.7453</v>
      </c>
      <c r="C6" s="49">
        <v>-22.7346</v>
      </c>
      <c r="D6" s="49">
        <v>16.99249</v>
      </c>
      <c r="E6" s="49">
        <v>-62.01297</v>
      </c>
      <c r="F6" s="49">
        <v>50.85317</v>
      </c>
      <c r="G6" s="49">
        <v>0.0003679838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0.8255357</v>
      </c>
      <c r="C8" s="49">
        <v>1.095248</v>
      </c>
      <c r="D8" s="49">
        <v>-0.02740084</v>
      </c>
      <c r="E8" s="49">
        <v>0.6404128</v>
      </c>
      <c r="F8" s="49">
        <v>-1.320765</v>
      </c>
      <c r="G8" s="49">
        <v>0.3553619</v>
      </c>
    </row>
    <row r="9" spans="1:7" ht="12.75">
      <c r="A9" t="s">
        <v>17</v>
      </c>
      <c r="B9" s="49">
        <v>-0.04677286</v>
      </c>
      <c r="C9" s="49">
        <v>-1.269156</v>
      </c>
      <c r="D9" s="49">
        <v>0.5670869</v>
      </c>
      <c r="E9" s="49">
        <v>0.6618273</v>
      </c>
      <c r="F9" s="49">
        <v>-0.6503754</v>
      </c>
      <c r="G9" s="49">
        <v>-0.1032343</v>
      </c>
    </row>
    <row r="10" spans="1:7" ht="12.75">
      <c r="A10" t="s">
        <v>18</v>
      </c>
      <c r="B10" s="49">
        <v>0.3721072</v>
      </c>
      <c r="C10" s="49">
        <v>0.3871409</v>
      </c>
      <c r="D10" s="49">
        <v>-0.04760774</v>
      </c>
      <c r="E10" s="49">
        <v>-0.7904736</v>
      </c>
      <c r="F10" s="49">
        <v>-0.2105196</v>
      </c>
      <c r="G10" s="49">
        <v>-0.08242147</v>
      </c>
    </row>
    <row r="11" spans="1:7" ht="12.75">
      <c r="A11" t="s">
        <v>19</v>
      </c>
      <c r="B11" s="49">
        <v>3.768036</v>
      </c>
      <c r="C11" s="49">
        <v>1.555067</v>
      </c>
      <c r="D11" s="49">
        <v>3.486839</v>
      </c>
      <c r="E11" s="49">
        <v>2.990716</v>
      </c>
      <c r="F11" s="49">
        <v>14.70435</v>
      </c>
      <c r="G11" s="49">
        <v>4.435042</v>
      </c>
    </row>
    <row r="12" spans="1:7" ht="12.75">
      <c r="A12" t="s">
        <v>20</v>
      </c>
      <c r="B12" s="49">
        <v>0.3432907</v>
      </c>
      <c r="C12" s="49">
        <v>0.349846</v>
      </c>
      <c r="D12" s="49">
        <v>-0.1442391</v>
      </c>
      <c r="E12" s="49">
        <v>-0.1857702</v>
      </c>
      <c r="F12" s="49">
        <v>-0.130049</v>
      </c>
      <c r="G12" s="49">
        <v>0.03738435</v>
      </c>
    </row>
    <row r="13" spans="1:7" ht="12.75">
      <c r="A13" t="s">
        <v>21</v>
      </c>
      <c r="B13" s="49">
        <v>-0.05391149</v>
      </c>
      <c r="C13" s="49">
        <v>-0.3332597</v>
      </c>
      <c r="D13" s="49">
        <v>0.002475395</v>
      </c>
      <c r="E13" s="49">
        <v>-0.2225145</v>
      </c>
      <c r="F13" s="49">
        <v>-0.07018308</v>
      </c>
      <c r="G13" s="49">
        <v>-0.1503378</v>
      </c>
    </row>
    <row r="14" spans="1:7" ht="12.75">
      <c r="A14" t="s">
        <v>22</v>
      </c>
      <c r="B14" s="49">
        <v>-0.006372414</v>
      </c>
      <c r="C14" s="49">
        <v>0.1249972</v>
      </c>
      <c r="D14" s="49">
        <v>-0.01855534</v>
      </c>
      <c r="E14" s="49">
        <v>0.1277455</v>
      </c>
      <c r="F14" s="49">
        <v>-0.02273242</v>
      </c>
      <c r="G14" s="49">
        <v>0.05241556</v>
      </c>
    </row>
    <row r="15" spans="1:7" ht="12.75">
      <c r="A15" t="s">
        <v>23</v>
      </c>
      <c r="B15" s="49">
        <v>-0.352501</v>
      </c>
      <c r="C15" s="49">
        <v>-0.1232638</v>
      </c>
      <c r="D15" s="49">
        <v>-0.04447834</v>
      </c>
      <c r="E15" s="49">
        <v>-0.1405228</v>
      </c>
      <c r="F15" s="49">
        <v>-0.3496546</v>
      </c>
      <c r="G15" s="49">
        <v>-0.1718557</v>
      </c>
    </row>
    <row r="16" spans="1:7" ht="12.75">
      <c r="A16" t="s">
        <v>24</v>
      </c>
      <c r="B16" s="49">
        <v>0.02237898</v>
      </c>
      <c r="C16" s="49">
        <v>-0.06159544</v>
      </c>
      <c r="D16" s="49">
        <v>-0.03457131</v>
      </c>
      <c r="E16" s="49">
        <v>-0.05134742</v>
      </c>
      <c r="F16" s="49">
        <v>0.01022661</v>
      </c>
      <c r="G16" s="49">
        <v>-0.03088883</v>
      </c>
    </row>
    <row r="17" spans="1:7" ht="12.75">
      <c r="A17" t="s">
        <v>25</v>
      </c>
      <c r="B17" s="49">
        <v>-0.02161014</v>
      </c>
      <c r="C17" s="49">
        <v>0.0008970374</v>
      </c>
      <c r="D17" s="49">
        <v>-0.009418148</v>
      </c>
      <c r="E17" s="49">
        <v>-0.04191596</v>
      </c>
      <c r="F17" s="49">
        <v>-0.02235277</v>
      </c>
      <c r="G17" s="49">
        <v>-0.01824473</v>
      </c>
    </row>
    <row r="18" spans="1:7" ht="12.75">
      <c r="A18" t="s">
        <v>26</v>
      </c>
      <c r="B18" s="49">
        <v>-0.009567274</v>
      </c>
      <c r="C18" s="49">
        <v>0.01357332</v>
      </c>
      <c r="D18" s="49">
        <v>0.01607939</v>
      </c>
      <c r="E18" s="49">
        <v>0.07189597</v>
      </c>
      <c r="F18" s="49">
        <v>-0.02254748</v>
      </c>
      <c r="G18" s="49">
        <v>0.02004858</v>
      </c>
    </row>
    <row r="19" spans="1:7" ht="12.75">
      <c r="A19" t="s">
        <v>27</v>
      </c>
      <c r="B19" s="49">
        <v>-0.2216931</v>
      </c>
      <c r="C19" s="49">
        <v>-0.1743238</v>
      </c>
      <c r="D19" s="49">
        <v>-0.2072523</v>
      </c>
      <c r="E19" s="49">
        <v>-0.2192661</v>
      </c>
      <c r="F19" s="49">
        <v>-0.1563369</v>
      </c>
      <c r="G19" s="49">
        <v>-0.1975407</v>
      </c>
    </row>
    <row r="20" spans="1:7" ht="12.75">
      <c r="A20" t="s">
        <v>28</v>
      </c>
      <c r="B20" s="49">
        <v>0.004496477</v>
      </c>
      <c r="C20" s="49">
        <v>-0.01246324</v>
      </c>
      <c r="D20" s="49">
        <v>-0.006206929</v>
      </c>
      <c r="E20" s="49">
        <v>-0.0020723</v>
      </c>
      <c r="F20" s="49">
        <v>-0.001129981</v>
      </c>
      <c r="G20" s="49">
        <v>-0.004489534</v>
      </c>
    </row>
    <row r="21" spans="1:7" ht="12.75">
      <c r="A21" t="s">
        <v>29</v>
      </c>
      <c r="B21" s="49">
        <v>-98.80858</v>
      </c>
      <c r="C21" s="49">
        <v>61.20802</v>
      </c>
      <c r="D21" s="49">
        <v>1.915225</v>
      </c>
      <c r="E21" s="49">
        <v>5.507812</v>
      </c>
      <c r="F21" s="49">
        <v>-16.31901</v>
      </c>
      <c r="G21" s="49">
        <v>0.007428929</v>
      </c>
    </row>
    <row r="22" spans="1:7" ht="12.75">
      <c r="A22" t="s">
        <v>30</v>
      </c>
      <c r="B22" s="49">
        <v>-36.54714</v>
      </c>
      <c r="C22" s="49">
        <v>-46.03353</v>
      </c>
      <c r="D22" s="49">
        <v>-13.73957</v>
      </c>
      <c r="E22" s="49">
        <v>42.79939</v>
      </c>
      <c r="F22" s="49">
        <v>71.1413</v>
      </c>
      <c r="G22" s="49">
        <v>0</v>
      </c>
    </row>
    <row r="23" spans="1:7" ht="12.75">
      <c r="A23" t="s">
        <v>31</v>
      </c>
      <c r="B23" s="49">
        <v>-0.079525</v>
      </c>
      <c r="C23" s="49">
        <v>-0.858524</v>
      </c>
      <c r="D23" s="49">
        <v>-1.613914</v>
      </c>
      <c r="E23" s="49">
        <v>0.1155132</v>
      </c>
      <c r="F23" s="49">
        <v>1.573274</v>
      </c>
      <c r="G23" s="49">
        <v>-0.3693534</v>
      </c>
    </row>
    <row r="24" spans="1:7" ht="12.75">
      <c r="A24" t="s">
        <v>32</v>
      </c>
      <c r="B24" s="49">
        <v>0.8637404</v>
      </c>
      <c r="C24" s="49">
        <v>1.885524</v>
      </c>
      <c r="D24" s="49">
        <v>-1.962347</v>
      </c>
      <c r="E24" s="49">
        <v>-4.694723</v>
      </c>
      <c r="F24" s="49">
        <v>-0.05105315</v>
      </c>
      <c r="G24" s="49">
        <v>-1.028919</v>
      </c>
    </row>
    <row r="25" spans="1:7" ht="12.75">
      <c r="A25" t="s">
        <v>33</v>
      </c>
      <c r="B25" s="49">
        <v>0.07860298</v>
      </c>
      <c r="C25" s="49">
        <v>-0.8625463</v>
      </c>
      <c r="D25" s="49">
        <v>-0.3889285</v>
      </c>
      <c r="E25" s="49">
        <v>-0.913163</v>
      </c>
      <c r="F25" s="49">
        <v>-2.470843</v>
      </c>
      <c r="G25" s="49">
        <v>-0.8380832</v>
      </c>
    </row>
    <row r="26" spans="1:7" ht="12.75">
      <c r="A26" t="s">
        <v>34</v>
      </c>
      <c r="B26" s="49">
        <v>0.06703693</v>
      </c>
      <c r="C26" s="49">
        <v>0.1269956</v>
      </c>
      <c r="D26" s="49">
        <v>-0.6637454</v>
      </c>
      <c r="E26" s="49">
        <v>-0.3434173</v>
      </c>
      <c r="F26" s="49">
        <v>1.811121</v>
      </c>
      <c r="G26" s="49">
        <v>0.03882851</v>
      </c>
    </row>
    <row r="27" spans="1:7" ht="12.75">
      <c r="A27" t="s">
        <v>35</v>
      </c>
      <c r="B27" s="49">
        <v>0.151056</v>
      </c>
      <c r="C27" s="49">
        <v>-0.2208054</v>
      </c>
      <c r="D27" s="49">
        <v>0.1554768</v>
      </c>
      <c r="E27" s="49">
        <v>0.3915254</v>
      </c>
      <c r="F27" s="49">
        <v>0.1538829</v>
      </c>
      <c r="G27" s="49">
        <v>0.120824</v>
      </c>
    </row>
    <row r="28" spans="1:7" ht="12.75">
      <c r="A28" t="s">
        <v>36</v>
      </c>
      <c r="B28" s="49">
        <v>0.3311846</v>
      </c>
      <c r="C28" s="49">
        <v>0.3780377</v>
      </c>
      <c r="D28" s="49">
        <v>-0.3587355</v>
      </c>
      <c r="E28" s="49">
        <v>-0.6788223</v>
      </c>
      <c r="F28" s="49">
        <v>-0.4980406</v>
      </c>
      <c r="G28" s="49">
        <v>-0.1767352</v>
      </c>
    </row>
    <row r="29" spans="1:7" ht="12.75">
      <c r="A29" t="s">
        <v>37</v>
      </c>
      <c r="B29" s="49">
        <v>-0.01727647</v>
      </c>
      <c r="C29" s="49">
        <v>-0.1718701</v>
      </c>
      <c r="D29" s="49">
        <v>-0.006918349</v>
      </c>
      <c r="E29" s="49">
        <v>-0.03106501</v>
      </c>
      <c r="F29" s="49">
        <v>-0.06858387</v>
      </c>
      <c r="G29" s="49">
        <v>-0.06214638</v>
      </c>
    </row>
    <row r="30" spans="1:7" ht="12.75">
      <c r="A30" t="s">
        <v>38</v>
      </c>
      <c r="B30" s="49">
        <v>-0.01950909</v>
      </c>
      <c r="C30" s="49">
        <v>-0.008323164</v>
      </c>
      <c r="D30" s="49">
        <v>-0.04315977</v>
      </c>
      <c r="E30" s="49">
        <v>-0.1248036</v>
      </c>
      <c r="F30" s="49">
        <v>0.1125063</v>
      </c>
      <c r="G30" s="49">
        <v>-0.0302748</v>
      </c>
    </row>
    <row r="31" spans="1:7" ht="12.75">
      <c r="A31" t="s">
        <v>39</v>
      </c>
      <c r="B31" s="49">
        <v>-0.008311337</v>
      </c>
      <c r="C31" s="49">
        <v>-0.0317888</v>
      </c>
      <c r="D31" s="49">
        <v>-0.006950674</v>
      </c>
      <c r="E31" s="49">
        <v>-0.009958356</v>
      </c>
      <c r="F31" s="49">
        <v>0.03603519</v>
      </c>
      <c r="G31" s="49">
        <v>-0.008133805</v>
      </c>
    </row>
    <row r="32" spans="1:7" ht="12.75">
      <c r="A32" t="s">
        <v>40</v>
      </c>
      <c r="B32" s="49">
        <v>0.03410898</v>
      </c>
      <c r="C32" s="49">
        <v>0.005716713</v>
      </c>
      <c r="D32" s="49">
        <v>-0.04727376</v>
      </c>
      <c r="E32" s="49">
        <v>-0.04681104</v>
      </c>
      <c r="F32" s="49">
        <v>-0.08130365</v>
      </c>
      <c r="G32" s="49">
        <v>-0.0271156</v>
      </c>
    </row>
    <row r="33" spans="1:7" ht="12.75">
      <c r="A33" t="s">
        <v>41</v>
      </c>
      <c r="B33" s="49">
        <v>0.1149355</v>
      </c>
      <c r="C33" s="49">
        <v>0.05268285</v>
      </c>
      <c r="D33" s="49">
        <v>0.08462852</v>
      </c>
      <c r="E33" s="49">
        <v>0.0978888</v>
      </c>
      <c r="F33" s="49">
        <v>0.05166381</v>
      </c>
      <c r="G33" s="49">
        <v>0.08014271</v>
      </c>
    </row>
    <row r="34" spans="1:7" ht="12.75">
      <c r="A34" t="s">
        <v>42</v>
      </c>
      <c r="B34" s="49">
        <v>-0.002583978</v>
      </c>
      <c r="C34" s="49">
        <v>0.004131122</v>
      </c>
      <c r="D34" s="49">
        <v>-0.003825478</v>
      </c>
      <c r="E34" s="49">
        <v>-0.006196708</v>
      </c>
      <c r="F34" s="49">
        <v>-0.04537212</v>
      </c>
      <c r="G34" s="49">
        <v>-0.007816377</v>
      </c>
    </row>
    <row r="35" spans="1:7" ht="12.75">
      <c r="A35" t="s">
        <v>43</v>
      </c>
      <c r="B35" s="49">
        <v>-0.003735502</v>
      </c>
      <c r="C35" s="49">
        <v>-0.002674755</v>
      </c>
      <c r="D35" s="49">
        <v>-0.0001342119</v>
      </c>
      <c r="E35" s="49">
        <v>-0.00937997</v>
      </c>
      <c r="F35" s="49">
        <v>0.002953845</v>
      </c>
      <c r="G35" s="49">
        <v>-0.003082226</v>
      </c>
    </row>
    <row r="36" spans="1:6" ht="12.75">
      <c r="A36" t="s">
        <v>44</v>
      </c>
      <c r="B36" s="49">
        <v>26.45569</v>
      </c>
      <c r="C36" s="49">
        <v>26.46484</v>
      </c>
      <c r="D36" s="49">
        <v>26.4801</v>
      </c>
      <c r="E36" s="49">
        <v>26.48926</v>
      </c>
      <c r="F36" s="49">
        <v>26.51062</v>
      </c>
    </row>
    <row r="37" spans="1:6" ht="12.75">
      <c r="A37" t="s">
        <v>45</v>
      </c>
      <c r="B37" s="49">
        <v>-0.4104614</v>
      </c>
      <c r="C37" s="49">
        <v>-0.3809611</v>
      </c>
      <c r="D37" s="49">
        <v>-0.3687541</v>
      </c>
      <c r="E37" s="49">
        <v>-0.3545125</v>
      </c>
      <c r="F37" s="49">
        <v>-0.3458659</v>
      </c>
    </row>
    <row r="38" spans="1:7" ht="12.75">
      <c r="A38" t="s">
        <v>55</v>
      </c>
      <c r="B38" s="49">
        <v>-0.0001123794</v>
      </c>
      <c r="C38" s="49">
        <v>3.912699E-05</v>
      </c>
      <c r="D38" s="49">
        <v>-2.888271E-05</v>
      </c>
      <c r="E38" s="49">
        <v>0.00010538</v>
      </c>
      <c r="F38" s="49">
        <v>-8.624865E-05</v>
      </c>
      <c r="G38" s="49">
        <v>0.0001830445</v>
      </c>
    </row>
    <row r="39" spans="1:7" ht="12.75">
      <c r="A39" t="s">
        <v>56</v>
      </c>
      <c r="B39" s="49">
        <v>0.0001675639</v>
      </c>
      <c r="C39" s="49">
        <v>-0.0001038735</v>
      </c>
      <c r="D39" s="49">
        <v>0</v>
      </c>
      <c r="E39" s="49">
        <v>0</v>
      </c>
      <c r="F39" s="49">
        <v>2.83559E-05</v>
      </c>
      <c r="G39" s="49">
        <v>0.0007500971</v>
      </c>
    </row>
    <row r="40" spans="2:7" ht="12.75">
      <c r="B40" t="s">
        <v>46</v>
      </c>
      <c r="C40">
        <v>-0.003751</v>
      </c>
      <c r="D40" t="s">
        <v>47</v>
      </c>
      <c r="E40">
        <v>3.116636</v>
      </c>
      <c r="F40" t="s">
        <v>48</v>
      </c>
      <c r="G40">
        <v>54.978939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12.508</v>
      </c>
      <c r="C44">
        <v>12.507</v>
      </c>
      <c r="D44">
        <v>12.508</v>
      </c>
      <c r="E44">
        <v>12.508</v>
      </c>
      <c r="F44">
        <v>12.508</v>
      </c>
      <c r="J44">
        <v>12.508</v>
      </c>
    </row>
    <row r="50" spans="1:7" ht="12.75">
      <c r="A50" t="s">
        <v>58</v>
      </c>
      <c r="B50">
        <f>-0.017/(B7*B7+B22*B22)*(B21*B22+B6*B7)</f>
        <v>-0.00011237940802671505</v>
      </c>
      <c r="C50">
        <f>-0.017/(C7*C7+C22*C22)*(C21*C22+C6*C7)</f>
        <v>3.91269864737875E-05</v>
      </c>
      <c r="D50">
        <f>-0.017/(D7*D7+D22*D22)*(D21*D22+D6*D7)</f>
        <v>-2.888270503389514E-05</v>
      </c>
      <c r="E50">
        <f>-0.017/(E7*E7+E22*E22)*(E21*E22+E6*E7)</f>
        <v>0.0001053800443922678</v>
      </c>
      <c r="F50">
        <f>-0.017/(F7*F7+F22*F22)*(F21*F22+F6*F7)</f>
        <v>-8.624866143266892E-05</v>
      </c>
      <c r="G50">
        <f>(B50*B$4+C50*C$4+D50*D$4+E50*E$4+F50*F$4)/SUM(B$4:F$4)</f>
        <v>4.713516358132497E-08</v>
      </c>
    </row>
    <row r="51" spans="1:7" ht="12.75">
      <c r="A51" t="s">
        <v>59</v>
      </c>
      <c r="B51">
        <f>-0.017/(B7*B7+B22*B22)*(B21*B7-B6*B22)</f>
        <v>0.00016756387140417307</v>
      </c>
      <c r="C51">
        <f>-0.017/(C7*C7+C22*C22)*(C21*C7-C6*C22)</f>
        <v>-0.00010387351866943493</v>
      </c>
      <c r="D51">
        <f>-0.017/(D7*D7+D22*D22)*(D21*D7-D6*D22)</f>
        <v>-3.2955660947602556E-06</v>
      </c>
      <c r="E51">
        <f>-0.017/(E7*E7+E22*E22)*(E21*E7-E6*E22)</f>
        <v>-9.8143005618162E-06</v>
      </c>
      <c r="F51">
        <f>-0.017/(F7*F7+F22*F22)*(F21*F7-F6*F22)</f>
        <v>2.8355901189757993E-05</v>
      </c>
      <c r="G51">
        <f>(B51*B$4+C51*C$4+D51*D$4+E51*E$4+F51*F$4)/SUM(B$4:F$4)</f>
        <v>-6.58804354997829E-08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9999.990653212188</v>
      </c>
      <c r="C62">
        <f>C7+(2/0.017)*(C8*C50-C23*C51)</f>
        <v>9999.994550099405</v>
      </c>
      <c r="D62">
        <f>D7+(2/0.017)*(D8*D50-D23*D51)</f>
        <v>9999.999467370602</v>
      </c>
      <c r="E62">
        <f>E7+(2/0.017)*(E8*E50-E23*E51)</f>
        <v>10000.008072989478</v>
      </c>
      <c r="F62">
        <f>F7+(2/0.017)*(F8*F50-F23*F51)</f>
        <v>10000.00815324838</v>
      </c>
    </row>
    <row r="63" spans="1:6" ht="12.75">
      <c r="A63" t="s">
        <v>67</v>
      </c>
      <c r="B63">
        <f>B8+(3/0.017)*(B9*B50-B24*B51)</f>
        <v>0.800922397824646</v>
      </c>
      <c r="C63">
        <f>C8+(3/0.017)*(C9*C50-C24*C51)</f>
        <v>1.1210476051948015</v>
      </c>
      <c r="D63">
        <f>D8+(3/0.017)*(D9*D50-D24*D51)</f>
        <v>-0.03143249551187773</v>
      </c>
      <c r="E63">
        <f>E8+(3/0.017)*(E9*E50-E24*E51)</f>
        <v>0.64458950017839</v>
      </c>
      <c r="F63">
        <f>F8+(3/0.017)*(F9*F50-F24*F51)</f>
        <v>-1.3106105883960772</v>
      </c>
    </row>
    <row r="64" spans="1:6" ht="12.75">
      <c r="A64" t="s">
        <v>68</v>
      </c>
      <c r="B64">
        <f>B9+(4/0.017)*(B10*B50-B25*B51)</f>
        <v>-0.05971126152733724</v>
      </c>
      <c r="C64">
        <f>C9+(4/0.017)*(C10*C50-C25*C51)</f>
        <v>-1.2866731911620122</v>
      </c>
      <c r="D64">
        <f>D9+(4/0.017)*(D10*D50-D25*D51)</f>
        <v>0.5671088531138504</v>
      </c>
      <c r="E64">
        <f>E9+(4/0.017)*(E10*E50-E25*E51)</f>
        <v>0.6401185472463893</v>
      </c>
      <c r="F64">
        <f>F9+(4/0.017)*(F10*F50-F25*F51)</f>
        <v>-0.629617749725001</v>
      </c>
    </row>
    <row r="65" spans="1:6" ht="12.75">
      <c r="A65" t="s">
        <v>69</v>
      </c>
      <c r="B65">
        <f>B10+(5/0.017)*(B11*B50-B26*B51)</f>
        <v>0.2442593698172936</v>
      </c>
      <c r="C65">
        <f>C10+(5/0.017)*(C11*C50-C26*C51)</f>
        <v>0.40891636038304985</v>
      </c>
      <c r="D65">
        <f>D10+(5/0.017)*(D11*D50-D26*D51)</f>
        <v>-0.07787149269808087</v>
      </c>
      <c r="E65">
        <f>E10+(5/0.017)*(E11*E50-E26*E51)</f>
        <v>-0.6987702516928417</v>
      </c>
      <c r="F65">
        <f>F10+(5/0.017)*(F11*F50-F26*F51)</f>
        <v>-0.5986332684871062</v>
      </c>
    </row>
    <row r="66" spans="1:6" ht="12.75">
      <c r="A66" t="s">
        <v>70</v>
      </c>
      <c r="B66">
        <f>B11+(6/0.017)*(B12*B50-B27*B51)</f>
        <v>3.745486470421445</v>
      </c>
      <c r="C66">
        <f>C11+(6/0.017)*(C12*C50-C27*C51)</f>
        <v>1.5518032067778929</v>
      </c>
      <c r="D66">
        <f>D11+(6/0.017)*(D12*D50-D27*D51)</f>
        <v>3.4884901998059727</v>
      </c>
      <c r="E66">
        <f>E11+(6/0.017)*(E12*E50-E27*E51)</f>
        <v>2.9851628503636793</v>
      </c>
      <c r="F66">
        <f>F11+(6/0.017)*(F12*F50-F27*F51)</f>
        <v>14.706768728422398</v>
      </c>
    </row>
    <row r="67" spans="1:6" ht="12.75">
      <c r="A67" t="s">
        <v>71</v>
      </c>
      <c r="B67">
        <f>B12+(7/0.017)*(B13*B50-B28*B51)</f>
        <v>0.3229346866615394</v>
      </c>
      <c r="C67">
        <f>C12+(7/0.017)*(C13*C50-C28*C51)</f>
        <v>0.360646035776576</v>
      </c>
      <c r="D67">
        <f>D12+(7/0.017)*(D13*D50-D28*D51)</f>
        <v>-0.1447553428577</v>
      </c>
      <c r="E67">
        <f>E12+(7/0.017)*(E13*E50-E28*E51)</f>
        <v>-0.19816874575160626</v>
      </c>
      <c r="F67">
        <f>F12+(7/0.017)*(F13*F50-F28*F51)</f>
        <v>-0.12174140545699012</v>
      </c>
    </row>
    <row r="68" spans="1:6" ht="12.75">
      <c r="A68" t="s">
        <v>72</v>
      </c>
      <c r="B68">
        <f>B13+(8/0.017)*(B14*B50-B29*B51)</f>
        <v>-0.0522121769127439</v>
      </c>
      <c r="C68">
        <f>C13+(8/0.017)*(C14*C50-C29*C51)</f>
        <v>-0.33935945919407356</v>
      </c>
      <c r="D68">
        <f>D13+(8/0.017)*(D14*D50-D29*D51)</f>
        <v>0.0027168672520600083</v>
      </c>
      <c r="E68">
        <f>E13+(8/0.017)*(E14*E50-E29*E51)</f>
        <v>-0.2163229964160863</v>
      </c>
      <c r="F68">
        <f>F13+(8/0.017)*(F14*F50-F29*F51)</f>
        <v>-0.06834524553550285</v>
      </c>
    </row>
    <row r="69" spans="1:6" ht="12.75">
      <c r="A69" t="s">
        <v>73</v>
      </c>
      <c r="B69">
        <f>B14+(9/0.017)*(B15*B50-B30*B51)</f>
        <v>0.016330283130069276</v>
      </c>
      <c r="C69">
        <f>C14+(9/0.017)*(C15*C50-C30*C51)</f>
        <v>0.12198617198246743</v>
      </c>
      <c r="D69">
        <f>D14+(9/0.017)*(D15*D50-D30*D51)</f>
        <v>-0.017950529994145363</v>
      </c>
      <c r="E69">
        <f>E14+(9/0.017)*(E15*E50-E30*E51)</f>
        <v>0.11925735702979401</v>
      </c>
      <c r="F69">
        <f>F14+(9/0.017)*(F15*F50-F30*F51)</f>
        <v>-0.008455760400602938</v>
      </c>
    </row>
    <row r="70" spans="1:6" ht="12.75">
      <c r="A70" t="s">
        <v>74</v>
      </c>
      <c r="B70">
        <f>B15+(10/0.017)*(B16*B50-B31*B51)</f>
        <v>-0.3531611510119865</v>
      </c>
      <c r="C70">
        <f>C15+(10/0.017)*(C16*C50-C31*C51)</f>
        <v>-0.12662383438706232</v>
      </c>
      <c r="D70">
        <f>D15+(10/0.017)*(D16*D50-D31*D51)</f>
        <v>-0.043904453797767515</v>
      </c>
      <c r="E70">
        <f>E15+(10/0.017)*(E16*E50-E31*E51)</f>
        <v>-0.14376322805759648</v>
      </c>
      <c r="F70">
        <f>F15+(10/0.017)*(F16*F50-F31*F51)</f>
        <v>-0.3507745068885224</v>
      </c>
    </row>
    <row r="71" spans="1:6" ht="12.75">
      <c r="A71" t="s">
        <v>75</v>
      </c>
      <c r="B71">
        <f>B16+(11/0.017)*(B17*B50-B32*B51)</f>
        <v>0.02025216364843507</v>
      </c>
      <c r="C71">
        <f>C16+(11/0.017)*(C17*C50-C32*C51)</f>
        <v>-0.06118849599339733</v>
      </c>
      <c r="D71">
        <f>D16+(11/0.017)*(D17*D50-D32*D51)</f>
        <v>-0.03449610378292711</v>
      </c>
      <c r="E71">
        <f>E16+(11/0.017)*(E17*E50-E32*E51)</f>
        <v>-0.05450281745640429</v>
      </c>
      <c r="F71">
        <f>F16+(11/0.017)*(F17*F50-F32*F51)</f>
        <v>0.012965826607845227</v>
      </c>
    </row>
    <row r="72" spans="1:6" ht="12.75">
      <c r="A72" t="s">
        <v>76</v>
      </c>
      <c r="B72">
        <f>B17+(12/0.017)*(B18*B50-B33*B51)</f>
        <v>-0.034445814884629375</v>
      </c>
      <c r="C72">
        <f>C17+(12/0.017)*(C18*C50-C33*C51)</f>
        <v>0.005134757007820068</v>
      </c>
      <c r="D72">
        <f>D17+(12/0.017)*(D18*D50-D33*D51)</f>
        <v>-0.009549101456941099</v>
      </c>
      <c r="E72">
        <f>E17+(12/0.017)*(E18*E50-E33*E51)</f>
        <v>-0.035889764271721886</v>
      </c>
      <c r="F72">
        <f>F17+(12/0.017)*(F18*F50-F33*F51)</f>
        <v>-0.022014146886658748</v>
      </c>
    </row>
    <row r="73" spans="1:6" ht="12.75">
      <c r="A73" t="s">
        <v>77</v>
      </c>
      <c r="B73">
        <f>B18+(13/0.017)*(B19*B50-B34*B51)</f>
        <v>0.00981551241681395</v>
      </c>
      <c r="C73">
        <f>C18+(13/0.017)*(C19*C50-C34*C51)</f>
        <v>0.008685587045643248</v>
      </c>
      <c r="D73">
        <f>D18+(13/0.017)*(D19*D50-D34*D51)</f>
        <v>0.020647284066337812</v>
      </c>
      <c r="E73">
        <f>E18+(13/0.017)*(E19*E50-E34*E51)</f>
        <v>0.05417996175383365</v>
      </c>
      <c r="F73">
        <f>F18+(13/0.017)*(F19*F50-F34*F51)</f>
        <v>-0.011252456222511933</v>
      </c>
    </row>
    <row r="74" spans="1:6" ht="12.75">
      <c r="A74" t="s">
        <v>78</v>
      </c>
      <c r="B74">
        <f>B19+(14/0.017)*(B20*B50-B35*B51)</f>
        <v>-0.22159376279140636</v>
      </c>
      <c r="C74">
        <f>C19+(14/0.017)*(C20*C50-C35*C51)</f>
        <v>-0.17495419960638794</v>
      </c>
      <c r="D74">
        <f>D19+(14/0.017)*(D20*D50-D35*D51)</f>
        <v>-0.20710502774505846</v>
      </c>
      <c r="E74">
        <f>E19+(14/0.017)*(E20*E50-E35*E51)</f>
        <v>-0.21952175392656992</v>
      </c>
      <c r="F74">
        <f>F19+(14/0.017)*(F20*F50-F35*F51)</f>
        <v>-0.15632561730797512</v>
      </c>
    </row>
    <row r="75" spans="1:6" ht="12.75">
      <c r="A75" t="s">
        <v>79</v>
      </c>
      <c r="B75" s="49">
        <f>B20</f>
        <v>0.004496477</v>
      </c>
      <c r="C75" s="49">
        <f>C20</f>
        <v>-0.01246324</v>
      </c>
      <c r="D75" s="49">
        <f>D20</f>
        <v>-0.006206929</v>
      </c>
      <c r="E75" s="49">
        <f>E20</f>
        <v>-0.0020723</v>
      </c>
      <c r="F75" s="49">
        <f>F20</f>
        <v>-0.001129981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-36.52981447878851</v>
      </c>
      <c r="C82">
        <f>C22+(2/0.017)*(C8*C51+C23*C50)</f>
        <v>-46.05086632006012</v>
      </c>
      <c r="D82">
        <f>D22+(2/0.017)*(D8*D51+D23*D50)</f>
        <v>-13.73407535255396</v>
      </c>
      <c r="E82">
        <f>E22+(2/0.017)*(E8*E51+E23*E50)</f>
        <v>42.80008265675777</v>
      </c>
      <c r="F82">
        <f>F22+(2/0.017)*(F8*F51+F23*F50)</f>
        <v>71.12093008724686</v>
      </c>
    </row>
    <row r="83" spans="1:6" ht="12.75">
      <c r="A83" t="s">
        <v>82</v>
      </c>
      <c r="B83">
        <f>B23+(3/0.017)*(B9*B51+B24*B50)</f>
        <v>-0.09803748405982414</v>
      </c>
      <c r="C83">
        <f>C23+(3/0.017)*(C9*C51+C24*C50)</f>
        <v>-0.8222404873815716</v>
      </c>
      <c r="D83">
        <f>D23+(3/0.017)*(D9*D51+D24*D50)</f>
        <v>-1.604241820491519</v>
      </c>
      <c r="E83">
        <f>E23+(3/0.017)*(E9*E51+E24*E50)</f>
        <v>0.02706164290736189</v>
      </c>
      <c r="F83">
        <f>F23+(3/0.017)*(F9*F51+F24*F50)</f>
        <v>1.5707965797536656</v>
      </c>
    </row>
    <row r="84" spans="1:6" ht="12.75">
      <c r="A84" t="s">
        <v>83</v>
      </c>
      <c r="B84">
        <f>B24+(4/0.017)*(B10*B51+B25*B50)</f>
        <v>0.8763329568583131</v>
      </c>
      <c r="C84">
        <f>C24+(4/0.017)*(C10*C51+C25*C50)</f>
        <v>1.8681210529607135</v>
      </c>
      <c r="D84">
        <f>D24+(4/0.017)*(D10*D51+D25*D50)</f>
        <v>-1.959666952565043</v>
      </c>
      <c r="E84">
        <f>E24+(4/0.017)*(E10*E51+E25*E50)</f>
        <v>-4.715539755760187</v>
      </c>
      <c r="F84">
        <f>F24+(4/0.017)*(F10*F51+F25*F50)</f>
        <v>-0.0023149315566652756</v>
      </c>
    </row>
    <row r="85" spans="1:6" ht="12.75">
      <c r="A85" t="s">
        <v>84</v>
      </c>
      <c r="B85">
        <f>B25+(5/0.017)*(B11*B51+B26*B50)</f>
        <v>0.2620891944826372</v>
      </c>
      <c r="C85">
        <f>C25+(5/0.017)*(C11*C51+C26*C50)</f>
        <v>-0.9085937488039093</v>
      </c>
      <c r="D85">
        <f>D25+(5/0.017)*(D11*D51+D26*D50)</f>
        <v>-0.3866697781707303</v>
      </c>
      <c r="E85">
        <f>E25+(5/0.017)*(E11*E51+E26*E50)</f>
        <v>-0.9324397988347368</v>
      </c>
      <c r="F85">
        <f>F25+(5/0.017)*(F11*F51+F26*F50)</f>
        <v>-2.394152313612641</v>
      </c>
    </row>
    <row r="86" spans="1:6" ht="12.75">
      <c r="A86" t="s">
        <v>85</v>
      </c>
      <c r="B86">
        <f>B26+(6/0.017)*(B12*B51+B27*B50)</f>
        <v>0.08134782465299945</v>
      </c>
      <c r="C86">
        <f>C26+(6/0.017)*(C12*C51+C27*C50)</f>
        <v>0.11112059356062362</v>
      </c>
      <c r="D86">
        <f>D26+(6/0.017)*(D12*D51+D27*D50)</f>
        <v>-0.665162543905829</v>
      </c>
      <c r="E86">
        <f>E26+(6/0.017)*(E12*E51+E27*E50)</f>
        <v>-0.32821182872555443</v>
      </c>
      <c r="F86">
        <f>F26+(6/0.017)*(F12*F51+F27*F50)</f>
        <v>1.8051351703283984</v>
      </c>
    </row>
    <row r="87" spans="1:6" ht="12.75">
      <c r="A87" t="s">
        <v>86</v>
      </c>
      <c r="B87">
        <f>B27+(7/0.017)*(B13*B51+B28*B50)</f>
        <v>0.1320110805345928</v>
      </c>
      <c r="C87">
        <f>C27+(7/0.017)*(C13*C51+C28*C50)</f>
        <v>-0.200460792028858</v>
      </c>
      <c r="D87">
        <f>D27+(7/0.017)*(D13*D51+D28*D50)</f>
        <v>0.15973983862511626</v>
      </c>
      <c r="E87">
        <f>E27+(7/0.017)*(E13*E51+E28*E50)</f>
        <v>0.3629693117951357</v>
      </c>
      <c r="F87">
        <f>F27+(7/0.017)*(F13*F51+F28*F50)</f>
        <v>0.17075093613247957</v>
      </c>
    </row>
    <row r="88" spans="1:6" ht="12.75">
      <c r="A88" t="s">
        <v>87</v>
      </c>
      <c r="B88">
        <f>B28+(8/0.017)*(B14*B51+B29*B50)</f>
        <v>0.3315957685229935</v>
      </c>
      <c r="C88">
        <f>C28+(8/0.017)*(C14*C51+C29*C50)</f>
        <v>0.36876303738081145</v>
      </c>
      <c r="D88">
        <f>D28+(8/0.017)*(D14*D51+D29*D50)</f>
        <v>-0.35861269012570857</v>
      </c>
      <c r="E88">
        <f>E28+(8/0.017)*(E14*E51+E29*E50)</f>
        <v>-0.680952824642478</v>
      </c>
      <c r="F88">
        <f>F28+(8/0.017)*(F14*F51+F29*F50)</f>
        <v>-0.49556028530444796</v>
      </c>
    </row>
    <row r="89" spans="1:6" ht="12.75">
      <c r="A89" t="s">
        <v>88</v>
      </c>
      <c r="B89">
        <f>B29+(9/0.017)*(B15*B51+B30*B50)</f>
        <v>-0.04738624119038368</v>
      </c>
      <c r="C89">
        <f>C29+(9/0.017)*(C15*C51+C30*C50)</f>
        <v>-0.16526400242659614</v>
      </c>
      <c r="D89">
        <f>D29+(9/0.017)*(D15*D51+D30*D50)</f>
        <v>-0.006180797827090366</v>
      </c>
      <c r="E89">
        <f>E29+(9/0.017)*(E15*E51+E30*E50)</f>
        <v>-0.037297603130584805</v>
      </c>
      <c r="F89">
        <f>F29+(9/0.017)*(F15*F51+F30*F50)</f>
        <v>-0.07897002303488117</v>
      </c>
    </row>
    <row r="90" spans="1:6" ht="12.75">
      <c r="A90" t="s">
        <v>89</v>
      </c>
      <c r="B90">
        <f>B30+(10/0.017)*(B16*B51+B31*B50)</f>
        <v>-0.01675383608303112</v>
      </c>
      <c r="C90">
        <f>C30+(10/0.017)*(C16*C51+C31*C50)</f>
        <v>-0.005291202153426986</v>
      </c>
      <c r="D90">
        <f>D30+(10/0.017)*(D16*D51+D31*D50)</f>
        <v>-0.04297466040940223</v>
      </c>
      <c r="E90">
        <f>E30+(10/0.017)*(E16*E51+E31*E50)</f>
        <v>-0.12512446646141187</v>
      </c>
      <c r="F90">
        <f>F30+(10/0.017)*(F16*F51+F31*F50)</f>
        <v>0.11084865167099665</v>
      </c>
    </row>
    <row r="91" spans="1:6" ht="12.75">
      <c r="A91" t="s">
        <v>90</v>
      </c>
      <c r="B91">
        <f>B31+(11/0.017)*(B17*B51+B32*B50)</f>
        <v>-0.013134659512270212</v>
      </c>
      <c r="C91">
        <f>C31+(11/0.017)*(C17*C51+C32*C50)</f>
        <v>-0.03170435926281154</v>
      </c>
      <c r="D91">
        <f>D31+(11/0.017)*(D17*D51+D32*D50)</f>
        <v>-0.006047100226669339</v>
      </c>
      <c r="E91">
        <f>E31+(11/0.017)*(E17*E51+E32*E50)</f>
        <v>-0.012884080122246042</v>
      </c>
      <c r="F91">
        <f>F31+(11/0.017)*(F17*F51+F32*F50)</f>
        <v>0.04016245344065771</v>
      </c>
    </row>
    <row r="92" spans="1:6" ht="12.75">
      <c r="A92" t="s">
        <v>91</v>
      </c>
      <c r="B92">
        <f>B32+(12/0.017)*(B18*B51+B33*B50)</f>
        <v>0.023859912055426587</v>
      </c>
      <c r="C92">
        <f>C32+(12/0.017)*(C18*C51+C33*C50)</f>
        <v>0.006176533694770138</v>
      </c>
      <c r="D92">
        <f>D32+(12/0.017)*(D18*D51+D33*D50)</f>
        <v>-0.04903655383985189</v>
      </c>
      <c r="E92">
        <f>E32+(12/0.017)*(E18*E51+E33*E50)</f>
        <v>-0.040027568872417055</v>
      </c>
      <c r="F92">
        <f>F32+(12/0.017)*(F18*F51+F33*F50)</f>
        <v>-0.08490032428609633</v>
      </c>
    </row>
    <row r="93" spans="1:6" ht="12.75">
      <c r="A93" t="s">
        <v>92</v>
      </c>
      <c r="B93">
        <f>B33+(13/0.017)*(B19*B51+B34*B50)</f>
        <v>0.08675045374348356</v>
      </c>
      <c r="C93">
        <f>C33+(13/0.017)*(C19*C51+C34*C50)</f>
        <v>0.06665346429586773</v>
      </c>
      <c r="D93">
        <f>D33+(13/0.017)*(D19*D51+D34*D50)</f>
        <v>0.08523531702783374</v>
      </c>
      <c r="E93">
        <f>E33+(13/0.017)*(E19*E51+E34*E50)</f>
        <v>0.09903504368092866</v>
      </c>
      <c r="F93">
        <f>F33+(13/0.017)*(F19*F51+F34*F50)</f>
        <v>0.05126632423879068</v>
      </c>
    </row>
    <row r="94" spans="1:6" ht="12.75">
      <c r="A94" t="s">
        <v>93</v>
      </c>
      <c r="B94">
        <f>B34+(14/0.017)*(B20*B51+B35*B50)</f>
        <v>-0.0016177798610944676</v>
      </c>
      <c r="C94">
        <f>C34+(14/0.017)*(C20*C51+C35*C50)</f>
        <v>0.005111077109507255</v>
      </c>
      <c r="D94">
        <f>D34+(14/0.017)*(D20*D51+D35*D50)</f>
        <v>-0.003805440090306699</v>
      </c>
      <c r="E94">
        <f>E34+(14/0.017)*(E20*E51+E35*E50)</f>
        <v>-0.0069939861599537904</v>
      </c>
      <c r="F94">
        <f>F34+(14/0.017)*(F20*F51+F35*F50)</f>
        <v>-0.045608313840986264</v>
      </c>
    </row>
    <row r="95" spans="1:6" ht="12.75">
      <c r="A95" t="s">
        <v>94</v>
      </c>
      <c r="B95" s="49">
        <f>B35</f>
        <v>-0.003735502</v>
      </c>
      <c r="C95" s="49">
        <f>C35</f>
        <v>-0.002674755</v>
      </c>
      <c r="D95" s="49">
        <f>D35</f>
        <v>-0.0001342119</v>
      </c>
      <c r="E95" s="49">
        <f>E35</f>
        <v>-0.00937997</v>
      </c>
      <c r="F95" s="49">
        <f>F35</f>
        <v>0.002953845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0.8009231464305164</v>
      </c>
      <c r="C103">
        <f>C63*10000/C62</f>
        <v>1.1210482161549356</v>
      </c>
      <c r="D103">
        <f>D63*10000/D62</f>
        <v>-0.03143249718606494</v>
      </c>
      <c r="E103">
        <f>E63*10000/E62</f>
        <v>0.6445889798023848</v>
      </c>
      <c r="F103">
        <f>F63*10000/F62</f>
        <v>-1.3106095198235828</v>
      </c>
      <c r="G103">
        <f>AVERAGE(C103:E103)</f>
        <v>0.5780682329237519</v>
      </c>
      <c r="H103">
        <f>STDEV(C103:E103)</f>
        <v>0.579112861176225</v>
      </c>
      <c r="I103">
        <f>(B103*B4+C103*C4+D103*D4+E103*E4+F103*F4)/SUM(B4:F4)</f>
        <v>0.35941383875140376</v>
      </c>
      <c r="K103">
        <f>(LN(H103)+LN(H123))/2-LN(K114*K115^3)</f>
        <v>-4.253421591910456</v>
      </c>
    </row>
    <row r="104" spans="1:11" ht="12.75">
      <c r="A104" t="s">
        <v>68</v>
      </c>
      <c r="B104">
        <f>B64*10000/B62</f>
        <v>-0.059711317338238555</v>
      </c>
      <c r="C104">
        <f>C64*10000/C62</f>
        <v>-1.2866738923864933</v>
      </c>
      <c r="D104">
        <f>D64*10000/D62</f>
        <v>0.5671088833197366</v>
      </c>
      <c r="E104">
        <f>E64*10000/E62</f>
        <v>0.6401180304797768</v>
      </c>
      <c r="F104">
        <f>F64*10000/F62</f>
        <v>-0.6296172363824297</v>
      </c>
      <c r="G104">
        <f>AVERAGE(C104:E104)</f>
        <v>-0.02648232619565997</v>
      </c>
      <c r="H104">
        <f>STDEV(C104:E104)</f>
        <v>1.0919682557273074</v>
      </c>
      <c r="I104">
        <f>(B104*B4+C104*C4+D104*D4+E104*E4+F104*F4)/SUM(B4:F4)</f>
        <v>-0.11174779808765054</v>
      </c>
      <c r="K104">
        <f>(LN(H104)+LN(H124))/2-LN(K114*K115^4)</f>
        <v>-2.6453257422685743</v>
      </c>
    </row>
    <row r="105" spans="1:11" ht="12.75">
      <c r="A105" t="s">
        <v>69</v>
      </c>
      <c r="B105">
        <f>B65*10000/B62</f>
        <v>0.24425959812155706</v>
      </c>
      <c r="C105">
        <f>C65*10000/C62</f>
        <v>0.40891658323852287</v>
      </c>
      <c r="D105">
        <f>D65*10000/D62</f>
        <v>-0.07787149684574572</v>
      </c>
      <c r="E105">
        <f>E65*10000/E62</f>
        <v>-0.6987696875768081</v>
      </c>
      <c r="F105">
        <f>F65*10000/F62</f>
        <v>-0.5986327804069315</v>
      </c>
      <c r="G105">
        <f>AVERAGE(C105:E105)</f>
        <v>-0.12257486706134367</v>
      </c>
      <c r="H105">
        <f>STDEV(C105:E105)</f>
        <v>0.5551945714068792</v>
      </c>
      <c r="I105">
        <f>(B105*B4+C105*C4+D105*D4+E105*E4+F105*F4)/SUM(B4:F4)</f>
        <v>-0.13256576343034301</v>
      </c>
      <c r="K105">
        <f>(LN(H105)+LN(H125))/2-LN(K114*K115^5)</f>
        <v>-3.5782455532288697</v>
      </c>
    </row>
    <row r="106" spans="1:11" ht="12.75">
      <c r="A106" t="s">
        <v>70</v>
      </c>
      <c r="B106">
        <f>B66*10000/B62</f>
        <v>3.7454899712514464</v>
      </c>
      <c r="C106">
        <f>C66*10000/C62</f>
        <v>1.5518040524956755</v>
      </c>
      <c r="D106">
        <f>D66*10000/D62</f>
        <v>3.4884903856132263</v>
      </c>
      <c r="E106">
        <f>E66*10000/E62</f>
        <v>2.9851604404467964</v>
      </c>
      <c r="F106">
        <f>F66*10000/F62</f>
        <v>14.706756737638342</v>
      </c>
      <c r="G106">
        <f>AVERAGE(C106:E106)</f>
        <v>2.6751516261852326</v>
      </c>
      <c r="H106">
        <f>STDEV(C106:E106)</f>
        <v>1.0048719256258356</v>
      </c>
      <c r="I106">
        <f>(B106*B4+C106*C4+D106*D4+E106*E4+F106*F4)/SUM(B4:F4)</f>
        <v>4.4302237731004235</v>
      </c>
      <c r="K106">
        <f>(LN(H106)+LN(H126))/2-LN(K114*K115^6)</f>
        <v>-2.573929075317032</v>
      </c>
    </row>
    <row r="107" spans="1:11" ht="12.75">
      <c r="A107" t="s">
        <v>71</v>
      </c>
      <c r="B107">
        <f>B67*10000/B62</f>
        <v>0.32293498850202085</v>
      </c>
      <c r="C107">
        <f>C67*10000/C62</f>
        <v>0.3606462323251876</v>
      </c>
      <c r="D107">
        <f>D67*10000/D62</f>
        <v>-0.1447553505677955</v>
      </c>
      <c r="E107">
        <f>E67*10000/E62</f>
        <v>-0.1981685857703155</v>
      </c>
      <c r="F107">
        <f>F67*10000/F62</f>
        <v>-0.12174130619827937</v>
      </c>
      <c r="G107">
        <f>AVERAGE(C107:E107)</f>
        <v>0.005907431995692204</v>
      </c>
      <c r="H107">
        <f>STDEV(C107:E107)</f>
        <v>0.3083714574471949</v>
      </c>
      <c r="I107">
        <f>(B107*B4+C107*C4+D107*D4+E107*E4+F107*F4)/SUM(B4:F4)</f>
        <v>0.03501951931774651</v>
      </c>
      <c r="K107">
        <f>(LN(H107)+LN(H127))/2-LN(K114*K115^7)</f>
        <v>-2.72856799820636</v>
      </c>
    </row>
    <row r="108" spans="1:9" ht="12.75">
      <c r="A108" t="s">
        <v>72</v>
      </c>
      <c r="B108">
        <f>B68*10000/B62</f>
        <v>-0.0522122257144034</v>
      </c>
      <c r="C108">
        <f>C68*10000/C62</f>
        <v>-0.33935964414170616</v>
      </c>
      <c r="D108">
        <f>D68*10000/D62</f>
        <v>0.002716867396768353</v>
      </c>
      <c r="E108">
        <f>E68*10000/E62</f>
        <v>-0.2163228217788999</v>
      </c>
      <c r="F108">
        <f>F68*10000/F62</f>
        <v>-0.06834518981197205</v>
      </c>
      <c r="G108">
        <f>AVERAGE(C108:E108)</f>
        <v>-0.18432186617461258</v>
      </c>
      <c r="H108">
        <f>STDEV(C108:E108)</f>
        <v>0.1732689551139317</v>
      </c>
      <c r="I108">
        <f>(B108*B4+C108*C4+D108*D4+E108*E4+F108*F4)/SUM(B4:F4)</f>
        <v>-0.14976547298466258</v>
      </c>
    </row>
    <row r="109" spans="1:9" ht="12.75">
      <c r="A109" t="s">
        <v>73</v>
      </c>
      <c r="B109">
        <f>B69*10000/B62</f>
        <v>0.016330298393652676</v>
      </c>
      <c r="C109">
        <f>C69*10000/C62</f>
        <v>0.12198623846375478</v>
      </c>
      <c r="D109">
        <f>D69*10000/D62</f>
        <v>-0.017950530950243414</v>
      </c>
      <c r="E109">
        <f>E69*10000/E62</f>
        <v>0.11925726075353288</v>
      </c>
      <c r="F109">
        <f>F69*10000/F62</f>
        <v>-0.00845575350641708</v>
      </c>
      <c r="G109">
        <f>AVERAGE(C109:E109)</f>
        <v>0.07443098942234809</v>
      </c>
      <c r="H109">
        <f>STDEV(C109:E109)</f>
        <v>0.08001637838342457</v>
      </c>
      <c r="I109">
        <f>(B109*B4+C109*C4+D109*D4+E109*E4+F109*F4)/SUM(B4:F4)</f>
        <v>0.054992525867890454</v>
      </c>
    </row>
    <row r="110" spans="1:11" ht="12.75">
      <c r="A110" t="s">
        <v>74</v>
      </c>
      <c r="B110">
        <f>B70*10000/B62</f>
        <v>-0.3531614811045292</v>
      </c>
      <c r="C110">
        <f>C70*10000/C62</f>
        <v>-0.12662390339583096</v>
      </c>
      <c r="D110">
        <f>D70*10000/D62</f>
        <v>-0.04390445613624792</v>
      </c>
      <c r="E110">
        <f>E70*10000/E62</f>
        <v>-0.14376311199778743</v>
      </c>
      <c r="F110">
        <f>F70*10000/F62</f>
        <v>-0.35077422089358756</v>
      </c>
      <c r="G110">
        <f>AVERAGE(C110:E110)</f>
        <v>-0.10476382384328876</v>
      </c>
      <c r="H110">
        <f>STDEV(C110:E110)</f>
        <v>0.05339789411719297</v>
      </c>
      <c r="I110">
        <f>(B110*B4+C110*C4+D110*D4+E110*E4+F110*F4)/SUM(B4:F4)</f>
        <v>-0.1735475104403749</v>
      </c>
      <c r="K110">
        <f>EXP(AVERAGE(K103:K107))</f>
        <v>0.0426001292281716</v>
      </c>
    </row>
    <row r="111" spans="1:9" ht="12.75">
      <c r="A111" t="s">
        <v>75</v>
      </c>
      <c r="B111">
        <f>B71*10000/B62</f>
        <v>0.0202521825777204</v>
      </c>
      <c r="C111">
        <f>C71*10000/C62</f>
        <v>-0.06118852934053757</v>
      </c>
      <c r="D111">
        <f>D71*10000/D62</f>
        <v>-0.03449610562029111</v>
      </c>
      <c r="E111">
        <f>E71*10000/E62</f>
        <v>-0.05450277345637263</v>
      </c>
      <c r="F111">
        <f>F71*10000/F62</f>
        <v>0.012965816036493367</v>
      </c>
      <c r="G111">
        <f>AVERAGE(C111:E111)</f>
        <v>-0.050062469472400443</v>
      </c>
      <c r="H111">
        <f>STDEV(C111:E111)</f>
        <v>0.013889153884159131</v>
      </c>
      <c r="I111">
        <f>(B111*B4+C111*C4+D111*D4+E111*E4+F111*F4)/SUM(B4:F4)</f>
        <v>-0.0314771651807897</v>
      </c>
    </row>
    <row r="112" spans="1:9" ht="12.75">
      <c r="A112" t="s">
        <v>76</v>
      </c>
      <c r="B112">
        <f>B72*10000/B62</f>
        <v>-0.03444584708043174</v>
      </c>
      <c r="C112">
        <f>C72*10000/C62</f>
        <v>0.00513475980621312</v>
      </c>
      <c r="D112">
        <f>D72*10000/D62</f>
        <v>-0.009549101965554342</v>
      </c>
      <c r="E112">
        <f>E72*10000/E62</f>
        <v>-0.035889735297976344</v>
      </c>
      <c r="F112">
        <f>F72*10000/F62</f>
        <v>-0.022014128937992636</v>
      </c>
      <c r="G112">
        <f>AVERAGE(C112:E112)</f>
        <v>-0.013434692485772523</v>
      </c>
      <c r="H112">
        <f>STDEV(C112:E112)</f>
        <v>0.020786429705616193</v>
      </c>
      <c r="I112">
        <f>(B112*B4+C112*C4+D112*D4+E112*E4+F112*F4)/SUM(B4:F4)</f>
        <v>-0.01762380319778885</v>
      </c>
    </row>
    <row r="113" spans="1:9" ht="12.75">
      <c r="A113" t="s">
        <v>77</v>
      </c>
      <c r="B113">
        <f>B73*10000/B62</f>
        <v>0.009815521591173708</v>
      </c>
      <c r="C113">
        <f>C73*10000/C62</f>
        <v>0.008685591779204428</v>
      </c>
      <c r="D113">
        <f>D73*10000/D62</f>
        <v>0.020647285166072917</v>
      </c>
      <c r="E113">
        <f>E73*10000/E62</f>
        <v>0.05417991801444285</v>
      </c>
      <c r="F113">
        <f>F73*10000/F62</f>
        <v>-0.011252447048112367</v>
      </c>
      <c r="G113">
        <f>AVERAGE(C113:E113)</f>
        <v>0.02783759831990673</v>
      </c>
      <c r="H113">
        <f>STDEV(C113:E113)</f>
        <v>0.023584081121324665</v>
      </c>
      <c r="I113">
        <f>(B113*B4+C113*C4+D113*D4+E113*E4+F113*F4)/SUM(B4:F4)</f>
        <v>0.02002173155027429</v>
      </c>
    </row>
    <row r="114" spans="1:11" ht="12.75">
      <c r="A114" t="s">
        <v>78</v>
      </c>
      <c r="B114">
        <f>B74*10000/B62</f>
        <v>-0.22159396991058805</v>
      </c>
      <c r="C114">
        <f>C74*10000/C62</f>
        <v>-0.17495429495473955</v>
      </c>
      <c r="D114">
        <f>D74*10000/D62</f>
        <v>-0.20710503877608163</v>
      </c>
      <c r="E114">
        <f>E74*10000/E62</f>
        <v>-0.219521576707032</v>
      </c>
      <c r="F114">
        <f>F74*10000/F62</f>
        <v>-0.1563254898519204</v>
      </c>
      <c r="G114">
        <f>AVERAGE(C114:E114)</f>
        <v>-0.20052697014595108</v>
      </c>
      <c r="H114">
        <f>STDEV(C114:E114)</f>
        <v>0.02300030197354108</v>
      </c>
      <c r="I114">
        <f>(B114*B4+C114*C4+D114*D4+E114*E4+F114*F4)/SUM(B4:F4)</f>
        <v>-0.19770322586024996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0.00449648120276557</v>
      </c>
      <c r="C115">
        <f>C75*10000/C62</f>
        <v>-0.01246324679234561</v>
      </c>
      <c r="D115">
        <f>D75*10000/D62</f>
        <v>-0.006206929330599303</v>
      </c>
      <c r="E115">
        <f>E75*10000/E62</f>
        <v>-0.002072298327035741</v>
      </c>
      <c r="F115">
        <f>F75*10000/F62</f>
        <v>-0.0011299800786991753</v>
      </c>
      <c r="G115">
        <f>AVERAGE(C115:E115)</f>
        <v>-0.006914158149993552</v>
      </c>
      <c r="H115">
        <f>STDEV(C115:E115)</f>
        <v>0.005231451228332124</v>
      </c>
      <c r="I115">
        <f>(B115*B4+C115*C4+D115*D4+E115*E4+F115*F4)/SUM(B4:F4)</f>
        <v>-0.0044893480042392615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-36.52984862246289</v>
      </c>
      <c r="C122">
        <f>C82*10000/C62</f>
        <v>-46.05089141733818</v>
      </c>
      <c r="D122">
        <f>D82*10000/D62</f>
        <v>-13.734076084071226</v>
      </c>
      <c r="E122">
        <f>E82*10000/E62</f>
        <v>42.80004810432397</v>
      </c>
      <c r="F122">
        <f>F82*10000/F62</f>
        <v>71.12087210063333</v>
      </c>
      <c r="G122">
        <f>AVERAGE(C122:E122)</f>
        <v>-5.661639799028478</v>
      </c>
      <c r="H122">
        <f>STDEV(C122:E122)</f>
        <v>44.972163992324994</v>
      </c>
      <c r="I122">
        <f>(B122*B4+C122*C4+D122*D4+E122*E4+F122*F4)/SUM(B4:F4)</f>
        <v>0.06359959861732199</v>
      </c>
    </row>
    <row r="123" spans="1:9" ht="12.75">
      <c r="A123" t="s">
        <v>82</v>
      </c>
      <c r="B123">
        <f>B83*10000/B62</f>
        <v>-0.0980375756934659</v>
      </c>
      <c r="C123">
        <f>C83*10000/C62</f>
        <v>-0.8222409354947079</v>
      </c>
      <c r="D123">
        <f>D83*10000/D62</f>
        <v>-1.604241905938159</v>
      </c>
      <c r="E123">
        <f>E83*10000/E62</f>
        <v>0.027061621060543682</v>
      </c>
      <c r="F123">
        <f>F83*10000/F62</f>
        <v>1.5707952990452427</v>
      </c>
      <c r="G123">
        <f>AVERAGE(C123:E123)</f>
        <v>-0.7998070734574411</v>
      </c>
      <c r="H123">
        <f>STDEV(C123:E123)</f>
        <v>0.815883115356625</v>
      </c>
      <c r="I123">
        <f>(B123*B4+C123*C4+D123*D4+E123*E4+F123*F4)/SUM(B4:F4)</f>
        <v>-0.3825944816568877</v>
      </c>
    </row>
    <row r="124" spans="1:9" ht="12.75">
      <c r="A124" t="s">
        <v>83</v>
      </c>
      <c r="B124">
        <f>B84*10000/B62</f>
        <v>0.8763337759488987</v>
      </c>
      <c r="C124">
        <f>C84*10000/C62</f>
        <v>1.8681220710686721</v>
      </c>
      <c r="D124">
        <f>D84*10000/D62</f>
        <v>-1.9596670569426713</v>
      </c>
      <c r="E124">
        <f>E84*10000/E62</f>
        <v>-4.715535948912977</v>
      </c>
      <c r="F124">
        <f>F84*10000/F62</f>
        <v>-0.002314929669245618</v>
      </c>
      <c r="G124">
        <f>AVERAGE(C124:E124)</f>
        <v>-1.6023603115956586</v>
      </c>
      <c r="H124">
        <f>STDEV(C124:E124)</f>
        <v>3.3063407739856503</v>
      </c>
      <c r="I124">
        <f>(B124*B4+C124*C4+D124*D4+E124*E4+F124*F4)/SUM(B4:F4)</f>
        <v>-1.0292745219296884</v>
      </c>
    </row>
    <row r="125" spans="1:9" ht="12.75">
      <c r="A125" t="s">
        <v>84</v>
      </c>
      <c r="B125">
        <f>B85*10000/B62</f>
        <v>0.262089439452075</v>
      </c>
      <c r="C125">
        <f>C85*10000/C62</f>
        <v>-0.9085942439787403</v>
      </c>
      <c r="D125">
        <f>D85*10000/D62</f>
        <v>-0.3866697987659005</v>
      </c>
      <c r="E125">
        <f>E85*10000/E62</f>
        <v>-0.9324390460776759</v>
      </c>
      <c r="F125">
        <f>F85*10000/F62</f>
        <v>-2.394150361602385</v>
      </c>
      <c r="G125">
        <f>AVERAGE(C125:E125)</f>
        <v>-0.7425676962741056</v>
      </c>
      <c r="H125">
        <f>STDEV(C125:E125)</f>
        <v>0.3084471246986346</v>
      </c>
      <c r="I125">
        <f>(B125*B4+C125*C4+D125*D4+E125*E4+F125*F4)/SUM(B4:F4)</f>
        <v>-0.816416924317444</v>
      </c>
    </row>
    <row r="126" spans="1:9" ht="12.75">
      <c r="A126" t="s">
        <v>85</v>
      </c>
      <c r="B126">
        <f>B86*10000/B62</f>
        <v>0.08134790068715611</v>
      </c>
      <c r="C126">
        <f>C86*10000/C62</f>
        <v>0.11112065412027551</v>
      </c>
      <c r="D126">
        <f>D86*10000/D62</f>
        <v>-0.6651625793343434</v>
      </c>
      <c r="E126">
        <f>E86*10000/E62</f>
        <v>-0.3282115637607043</v>
      </c>
      <c r="F126">
        <f>F86*10000/F62</f>
        <v>1.8051336985580582</v>
      </c>
      <c r="G126">
        <f>AVERAGE(C126:E126)</f>
        <v>-0.29408449632492406</v>
      </c>
      <c r="H126">
        <f>STDEV(C126:E126)</f>
        <v>0.3892652144547652</v>
      </c>
      <c r="I126">
        <f>(B126*B4+C126*C4+D126*D4+E126*E4+F126*F4)/SUM(B4:F4)</f>
        <v>0.03966593018721068</v>
      </c>
    </row>
    <row r="127" spans="1:9" ht="12.75">
      <c r="A127" t="s">
        <v>86</v>
      </c>
      <c r="B127">
        <f>B87*10000/B62</f>
        <v>0.132011203922664</v>
      </c>
      <c r="C127">
        <f>C87*10000/C62</f>
        <v>-0.20046090127805652</v>
      </c>
      <c r="D127">
        <f>D87*10000/D62</f>
        <v>0.15973984713333012</v>
      </c>
      <c r="E127">
        <f>E87*10000/E62</f>
        <v>0.36296901877062876</v>
      </c>
      <c r="F127">
        <f>F87*10000/F62</f>
        <v>0.17075079691511375</v>
      </c>
      <c r="G127">
        <f>AVERAGE(C127:E127)</f>
        <v>0.10741598820863411</v>
      </c>
      <c r="H127">
        <f>STDEV(C127:E127)</f>
        <v>0.2853360446229946</v>
      </c>
      <c r="I127">
        <f>(B127*B4+C127*C4+D127*D4+E127*E4+F127*F4)/SUM(B4:F4)</f>
        <v>0.11936233692327645</v>
      </c>
    </row>
    <row r="128" spans="1:9" ht="12.75">
      <c r="A128" t="s">
        <v>87</v>
      </c>
      <c r="B128">
        <f>B88*10000/B62</f>
        <v>0.331596078458812</v>
      </c>
      <c r="C128">
        <f>C88*10000/C62</f>
        <v>0.36876323835311065</v>
      </c>
      <c r="D128">
        <f>D88*10000/D62</f>
        <v>-0.3586127092264757</v>
      </c>
      <c r="E128">
        <f>E88*10000/E62</f>
        <v>-0.6809522749104229</v>
      </c>
      <c r="F128">
        <f>F88*10000/F62</f>
        <v>-0.495559881262168</v>
      </c>
      <c r="G128">
        <f>AVERAGE(C128:E128)</f>
        <v>-0.2236005819279293</v>
      </c>
      <c r="H128">
        <f>STDEV(C128:E128)</f>
        <v>0.5377237865157074</v>
      </c>
      <c r="I128">
        <f>(B128*B4+C128*C4+D128*D4+E128*E4+F128*F4)/SUM(B4:F4)</f>
        <v>-0.17907603469395164</v>
      </c>
    </row>
    <row r="129" spans="1:9" ht="12.75">
      <c r="A129" t="s">
        <v>88</v>
      </c>
      <c r="B129">
        <f>B89*10000/B62</f>
        <v>-0.04738628548133923</v>
      </c>
      <c r="C129">
        <f>C89*10000/C62</f>
        <v>-0.1652640924938837</v>
      </c>
      <c r="D129">
        <f>D89*10000/D62</f>
        <v>-0.006180798156297846</v>
      </c>
      <c r="E129">
        <f>E89*10000/E62</f>
        <v>-0.03729757302029335</v>
      </c>
      <c r="F129">
        <f>F89*10000/F62</f>
        <v>-0.07896995864871242</v>
      </c>
      <c r="G129">
        <f>AVERAGE(C129:E129)</f>
        <v>-0.06958082122349164</v>
      </c>
      <c r="H129">
        <f>STDEV(C129:E129)</f>
        <v>0.08431209711682378</v>
      </c>
      <c r="I129">
        <f>(B129*B4+C129*C4+D129*D4+E129*E4+F129*F4)/SUM(B4:F4)</f>
        <v>-0.06762788095064969</v>
      </c>
    </row>
    <row r="130" spans="1:9" ht="12.75">
      <c r="A130" t="s">
        <v>89</v>
      </c>
      <c r="B130">
        <f>B90*10000/B62</f>
        <v>-0.01675385174250085</v>
      </c>
      <c r="C130">
        <f>C90*10000/C62</f>
        <v>-0.0052912050370811335</v>
      </c>
      <c r="D130">
        <f>D90*10000/D62</f>
        <v>-0.0429746626983591</v>
      </c>
      <c r="E130">
        <f>E90*10000/E62</f>
        <v>-0.1251243654486433</v>
      </c>
      <c r="F130">
        <f>F90*10000/F62</f>
        <v>0.11084856129341138</v>
      </c>
      <c r="G130">
        <f>AVERAGE(C130:E130)</f>
        <v>-0.05779674439469451</v>
      </c>
      <c r="H130">
        <f>STDEV(C130:E130)</f>
        <v>0.061276154929266156</v>
      </c>
      <c r="I130">
        <f>(B130*B4+C130*C4+D130*D4+E130*E4+F130*F4)/SUM(B4:F4)</f>
        <v>-0.02940767827892824</v>
      </c>
    </row>
    <row r="131" spans="1:9" ht="12.75">
      <c r="A131" t="s">
        <v>90</v>
      </c>
      <c r="B131">
        <f>B91*10000/B62</f>
        <v>-0.013134671788969233</v>
      </c>
      <c r="C131">
        <f>C91*10000/C62</f>
        <v>-0.0317043765413816</v>
      </c>
      <c r="D131">
        <f>D91*10000/D62</f>
        <v>-0.006047100548755692</v>
      </c>
      <c r="E131">
        <f>E91*10000/E62</f>
        <v>-0.012884069720950112</v>
      </c>
      <c r="F131">
        <f>F91*10000/F62</f>
        <v>0.040162420695238565</v>
      </c>
      <c r="G131">
        <f>AVERAGE(C131:E131)</f>
        <v>-0.016878515603695802</v>
      </c>
      <c r="H131">
        <f>STDEV(C131:E131)</f>
        <v>0.013286860098348384</v>
      </c>
      <c r="I131">
        <f>(B131*B4+C131*C4+D131*D4+E131*E4+F131*F4)/SUM(B4:F4)</f>
        <v>-0.008753115324753473</v>
      </c>
    </row>
    <row r="132" spans="1:9" ht="12.75">
      <c r="A132" t="s">
        <v>91</v>
      </c>
      <c r="B132">
        <f>B92*10000/B62</f>
        <v>0.023859934356800953</v>
      </c>
      <c r="C132">
        <f>C92*10000/C62</f>
        <v>0.006176537060921438</v>
      </c>
      <c r="D132">
        <f>D92*10000/D62</f>
        <v>-0.04903655645168305</v>
      </c>
      <c r="E132">
        <f>E92*10000/E62</f>
        <v>-0.04002753655822891</v>
      </c>
      <c r="F132">
        <f>F92*10000/F62</f>
        <v>-0.08490025506480962</v>
      </c>
      <c r="G132">
        <f>AVERAGE(C132:E132)</f>
        <v>-0.027629185316330174</v>
      </c>
      <c r="H132">
        <f>STDEV(C132:E132)</f>
        <v>0.029621120150089202</v>
      </c>
      <c r="I132">
        <f>(B132*B4+C132*C4+D132*D4+E132*E4+F132*F4)/SUM(B4:F4)</f>
        <v>-0.027763422508021555</v>
      </c>
    </row>
    <row r="133" spans="1:9" ht="12.75">
      <c r="A133" t="s">
        <v>92</v>
      </c>
      <c r="B133">
        <f>B93*10000/B62</f>
        <v>0.08675053482736772</v>
      </c>
      <c r="C133">
        <f>C93*10000/C62</f>
        <v>0.066653500621363</v>
      </c>
      <c r="D133">
        <f>D93*10000/D62</f>
        <v>0.08523532156771754</v>
      </c>
      <c r="E133">
        <f>E93*10000/E62</f>
        <v>0.09903496373010665</v>
      </c>
      <c r="F133">
        <f>F93*10000/F62</f>
        <v>0.051266282440117245</v>
      </c>
      <c r="G133">
        <f>AVERAGE(C133:E133)</f>
        <v>0.08364126197306239</v>
      </c>
      <c r="H133">
        <f>STDEV(C133:E133)</f>
        <v>0.016249478691921674</v>
      </c>
      <c r="I133">
        <f>(B133*B4+C133*C4+D133*D4+E133*E4+F133*F4)/SUM(B4:F4)</f>
        <v>0.07978506774993102</v>
      </c>
    </row>
    <row r="134" spans="1:9" ht="12.75">
      <c r="A134" t="s">
        <v>93</v>
      </c>
      <c r="B134">
        <f>B94*10000/B62</f>
        <v>-0.0016177813732003899</v>
      </c>
      <c r="C134">
        <f>C94*10000/C62</f>
        <v>0.005111079894994991</v>
      </c>
      <c r="D134">
        <f>D94*10000/D62</f>
        <v>-0.003805440292995636</v>
      </c>
      <c r="E134">
        <f>E94*10000/E62</f>
        <v>-0.006993980513720681</v>
      </c>
      <c r="F134">
        <f>F94*10000/F62</f>
        <v>-0.04560827665542549</v>
      </c>
      <c r="G134">
        <f>AVERAGE(C134:E134)</f>
        <v>-0.0018961136372404423</v>
      </c>
      <c r="H134">
        <f>STDEV(C134:E134)</f>
        <v>0.006274334074899654</v>
      </c>
      <c r="I134">
        <f>(B134*B4+C134*C4+D134*D4+E134*E4+F134*F4)/SUM(B4:F4)</f>
        <v>-0.00766733789683368</v>
      </c>
    </row>
    <row r="135" spans="1:9" ht="12.75">
      <c r="A135" t="s">
        <v>94</v>
      </c>
      <c r="B135">
        <f>B95*10000/B62</f>
        <v>-0.0037355054914977198</v>
      </c>
      <c r="C135">
        <f>C95*10000/C62</f>
        <v>-0.002674756457715681</v>
      </c>
      <c r="D135">
        <f>D95*10000/D62</f>
        <v>-0.00013421190714852074</v>
      </c>
      <c r="E135">
        <f>E95*10000/E62</f>
        <v>-0.009379962427566202</v>
      </c>
      <c r="F135">
        <f>F95*10000/F62</f>
        <v>0.0029538425916587675</v>
      </c>
      <c r="G135">
        <f>AVERAGE(C135:E135)</f>
        <v>-0.004062976930810134</v>
      </c>
      <c r="H135">
        <f>STDEV(C135:E135)</f>
        <v>0.004776645552360976</v>
      </c>
      <c r="I135">
        <f>(B135*B4+C135*C4+D135*D4+E135*E4+F135*F4)/SUM(B4:F4)</f>
        <v>-0.0030826796924920317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2005-07-11T13:34:22Z</cp:lastPrinted>
  <dcterms:created xsi:type="dcterms:W3CDTF">2005-07-11T13:34:22Z</dcterms:created>
  <dcterms:modified xsi:type="dcterms:W3CDTF">2005-07-11T15:40:10Z</dcterms:modified>
  <cp:category/>
  <cp:version/>
  <cp:contentType/>
  <cp:contentStatus/>
</cp:coreProperties>
</file>