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<sst xmlns="http://schemas.openxmlformats.org/spreadsheetml/2006/main" count="204" uniqueCount="98">
  <si>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12/07/2005       15:47:40</t>
  </si>
  <si>
    <t>LISSNER</t>
  </si>
  <si>
    <t>HCMQAP608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</si>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</sst>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-0.003751</v>
      </c>
      <c r="D4" s="12">
        <v>-0.003749</v>
      </c>
      <c r="E4" s="12">
        <v>-0.00375</v>
      </c>
      <c r="F4" s="24">
        <v>-0.00208</v>
      </c>
      <c r="G4" s="34">
        <v>-0.011688</v>
      </c>
    </row>
    <row r="5" spans="1:7" ht="12.75" thickBot="1">
      <c r="A5" s="44" t="s">
        <v>13</v>
      </c>
      <c r="B5" s="45">
        <v>-7.972571</v>
      </c>
      <c r="C5" s="46">
        <v>-4.172628</v>
      </c>
      <c r="D5" s="46">
        <v>0.773936</v>
      </c>
      <c r="E5" s="46">
        <v>5.285637</v>
      </c>
      <c r="F5" s="47">
        <v>5.325835</v>
      </c>
      <c r="G5" s="48">
        <v>8.409118</v>
      </c>
    </row>
    <row r="6" spans="1:7" ht="12.75" thickTop="1">
      <c r="A6" s="6" t="s">
        <v>14</v>
      </c>
      <c r="B6" s="39">
        <v>61.1163</v>
      </c>
      <c r="C6" s="40">
        <v>-12.28887</v>
      </c>
      <c r="D6" s="40">
        <v>23.63039</v>
      </c>
      <c r="E6" s="40">
        <v>90.10589</v>
      </c>
      <c r="F6" s="41">
        <v>-249.3043</v>
      </c>
      <c r="G6" s="42">
        <v>-0.003872992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1.406484</v>
      </c>
      <c r="C8" s="13">
        <v>0.8994728</v>
      </c>
      <c r="D8" s="13">
        <v>1.870404</v>
      </c>
      <c r="E8" s="13">
        <v>0.2579662</v>
      </c>
      <c r="F8" s="25">
        <v>0.6771154</v>
      </c>
      <c r="G8" s="35">
        <v>1.022445</v>
      </c>
    </row>
    <row r="9" spans="1:7" ht="12">
      <c r="A9" s="20" t="s">
        <v>17</v>
      </c>
      <c r="B9" s="29">
        <v>-0.1286036</v>
      </c>
      <c r="C9" s="13">
        <v>0.2137368</v>
      </c>
      <c r="D9" s="13">
        <v>0.09283509</v>
      </c>
      <c r="E9" s="13">
        <v>0.5626414</v>
      </c>
      <c r="F9" s="25">
        <v>-0.3227073</v>
      </c>
      <c r="G9" s="35">
        <v>0.1475005</v>
      </c>
    </row>
    <row r="10" spans="1:7" ht="12">
      <c r="A10" s="20" t="s">
        <v>18</v>
      </c>
      <c r="B10" s="29">
        <v>-0.8034433</v>
      </c>
      <c r="C10" s="13">
        <v>-0.07843505</v>
      </c>
      <c r="D10" s="13">
        <v>-0.7051633</v>
      </c>
      <c r="E10" s="13">
        <v>0.64963</v>
      </c>
      <c r="F10" s="25">
        <v>-2.766441</v>
      </c>
      <c r="G10" s="35">
        <v>-0.5176642</v>
      </c>
    </row>
    <row r="11" spans="1:7" ht="12">
      <c r="A11" s="21" t="s">
        <v>19</v>
      </c>
      <c r="B11" s="31">
        <v>3.177672</v>
      </c>
      <c r="C11" s="15">
        <v>2.236676</v>
      </c>
      <c r="D11" s="15">
        <v>2.751036</v>
      </c>
      <c r="E11" s="15">
        <v>1.643944</v>
      </c>
      <c r="F11" s="27">
        <v>13.14761</v>
      </c>
      <c r="G11" s="37">
        <v>3.809817</v>
      </c>
    </row>
    <row r="12" spans="1:7" ht="12">
      <c r="A12" s="20" t="s">
        <v>20</v>
      </c>
      <c r="B12" s="29">
        <v>0.3485767</v>
      </c>
      <c r="C12" s="13">
        <v>0.3468539</v>
      </c>
      <c r="D12" s="13">
        <v>0.5479587</v>
      </c>
      <c r="E12" s="13">
        <v>0.4029937</v>
      </c>
      <c r="F12" s="25">
        <v>0.5187964</v>
      </c>
      <c r="G12" s="49">
        <v>0.4319314</v>
      </c>
    </row>
    <row r="13" spans="1:7" ht="12">
      <c r="A13" s="20" t="s">
        <v>21</v>
      </c>
      <c r="B13" s="29">
        <v>0.1867494</v>
      </c>
      <c r="C13" s="13">
        <v>0.04640895</v>
      </c>
      <c r="D13" s="13">
        <v>0.08337131</v>
      </c>
      <c r="E13" s="13">
        <v>0.2232127</v>
      </c>
      <c r="F13" s="25">
        <v>0.130252</v>
      </c>
      <c r="G13" s="35">
        <v>0.1293628</v>
      </c>
    </row>
    <row r="14" spans="1:7" ht="12">
      <c r="A14" s="20" t="s">
        <v>22</v>
      </c>
      <c r="B14" s="29">
        <v>-0.1726899</v>
      </c>
      <c r="C14" s="13">
        <v>-0.1201076</v>
      </c>
      <c r="D14" s="13">
        <v>-0.210029</v>
      </c>
      <c r="E14" s="13">
        <v>-0.08841456</v>
      </c>
      <c r="F14" s="25">
        <v>0.05562311</v>
      </c>
      <c r="G14" s="35">
        <v>-0.1182814</v>
      </c>
    </row>
    <row r="15" spans="1:7" ht="12">
      <c r="A15" s="21" t="s">
        <v>23</v>
      </c>
      <c r="B15" s="31">
        <v>-0.4136163</v>
      </c>
      <c r="C15" s="15">
        <v>-0.1498014</v>
      </c>
      <c r="D15" s="15">
        <v>-0.0851258</v>
      </c>
      <c r="E15" s="15">
        <v>-0.1929205</v>
      </c>
      <c r="F15" s="27">
        <v>-0.5007155</v>
      </c>
      <c r="G15" s="37">
        <v>-0.2296381</v>
      </c>
    </row>
    <row r="16" spans="1:7" ht="12">
      <c r="A16" s="20" t="s">
        <v>24</v>
      </c>
      <c r="B16" s="29">
        <v>0.02828547</v>
      </c>
      <c r="C16" s="13">
        <v>0.05370344</v>
      </c>
      <c r="D16" s="13">
        <v>0.0732075</v>
      </c>
      <c r="E16" s="13">
        <v>0.02638409</v>
      </c>
      <c r="F16" s="25">
        <v>0.025529</v>
      </c>
      <c r="G16" s="35">
        <v>0.04438496</v>
      </c>
    </row>
    <row r="17" spans="1:7" ht="12">
      <c r="A17" s="20" t="s">
        <v>25</v>
      </c>
      <c r="B17" s="29">
        <v>-0.03204695</v>
      </c>
      <c r="C17" s="13">
        <v>-0.0266807</v>
      </c>
      <c r="D17" s="13">
        <v>-0.02893825</v>
      </c>
      <c r="E17" s="13">
        <v>-0.03500606</v>
      </c>
      <c r="F17" s="25">
        <v>-0.01871816</v>
      </c>
      <c r="G17" s="35">
        <v>-0.02893895</v>
      </c>
    </row>
    <row r="18" spans="1:7" ht="12">
      <c r="A18" s="20" t="s">
        <v>26</v>
      </c>
      <c r="B18" s="29">
        <v>-0.004194363</v>
      </c>
      <c r="C18" s="13">
        <v>0.005544847</v>
      </c>
      <c r="D18" s="13">
        <v>-0.01120725</v>
      </c>
      <c r="E18" s="13">
        <v>-0.04268737</v>
      </c>
      <c r="F18" s="25">
        <v>-0.007029215</v>
      </c>
      <c r="G18" s="35">
        <v>-0.0131656</v>
      </c>
    </row>
    <row r="19" spans="1:7" ht="12">
      <c r="A19" s="21" t="s">
        <v>27</v>
      </c>
      <c r="B19" s="31">
        <v>-0.2177104</v>
      </c>
      <c r="C19" s="15">
        <v>-0.2017191</v>
      </c>
      <c r="D19" s="15">
        <v>-0.2087633</v>
      </c>
      <c r="E19" s="15">
        <v>-0.1999414</v>
      </c>
      <c r="F19" s="27">
        <v>-0.1364979</v>
      </c>
      <c r="G19" s="37">
        <v>-0.1966002</v>
      </c>
    </row>
    <row r="20" spans="1:7" ht="12.75" thickBot="1">
      <c r="A20" s="44" t="s">
        <v>28</v>
      </c>
      <c r="B20" s="45">
        <v>-0.001730687</v>
      </c>
      <c r="C20" s="46">
        <v>0.001818429</v>
      </c>
      <c r="D20" s="46">
        <v>0.001824759</v>
      </c>
      <c r="E20" s="46">
        <v>-0.003427486</v>
      </c>
      <c r="F20" s="47">
        <v>-0.003852463</v>
      </c>
      <c r="G20" s="48">
        <v>-0.0007124822</v>
      </c>
    </row>
    <row r="21" spans="1:7" ht="12.75" thickTop="1">
      <c r="A21" s="6" t="s">
        <v>29</v>
      </c>
      <c r="B21" s="39">
        <v>-82.0076</v>
      </c>
      <c r="C21" s="40">
        <v>46.89136</v>
      </c>
      <c r="D21" s="40">
        <v>-11.41528</v>
      </c>
      <c r="E21" s="40">
        <v>56.15103</v>
      </c>
      <c r="F21" s="41">
        <v>-76.14637</v>
      </c>
      <c r="G21" s="43">
        <v>0.00877282</v>
      </c>
    </row>
    <row r="22" spans="1:7" ht="12">
      <c r="A22" s="20" t="s">
        <v>30</v>
      </c>
      <c r="B22" s="29">
        <v>-159.4649</v>
      </c>
      <c r="C22" s="13">
        <v>-83.45449</v>
      </c>
      <c r="D22" s="13">
        <v>15.47874</v>
      </c>
      <c r="E22" s="13">
        <v>105.7167</v>
      </c>
      <c r="F22" s="25">
        <v>106.5207</v>
      </c>
      <c r="G22" s="36">
        <v>0</v>
      </c>
    </row>
    <row r="23" spans="1:7" ht="12">
      <c r="A23" s="20" t="s">
        <v>31</v>
      </c>
      <c r="B23" s="29">
        <v>-3.339428</v>
      </c>
      <c r="C23" s="13">
        <v>0.279247</v>
      </c>
      <c r="D23" s="13">
        <v>-0.771849</v>
      </c>
      <c r="E23" s="13">
        <v>-1.005101</v>
      </c>
      <c r="F23" s="25">
        <v>1.342601</v>
      </c>
      <c r="G23" s="35">
        <v>-0.6648734</v>
      </c>
    </row>
    <row r="24" spans="1:7" ht="12">
      <c r="A24" s="20" t="s">
        <v>32</v>
      </c>
      <c r="B24" s="29">
        <v>-1.030813</v>
      </c>
      <c r="C24" s="13">
        <v>0.6590611</v>
      </c>
      <c r="D24" s="13">
        <v>1.947738</v>
      </c>
      <c r="E24" s="13">
        <v>2.924287</v>
      </c>
      <c r="F24" s="25">
        <v>3.583506</v>
      </c>
      <c r="G24" s="35">
        <v>1.659383</v>
      </c>
    </row>
    <row r="25" spans="1:7" ht="12">
      <c r="A25" s="20" t="s">
        <v>33</v>
      </c>
      <c r="B25" s="29">
        <v>-0.7214679</v>
      </c>
      <c r="C25" s="13">
        <v>1.027481</v>
      </c>
      <c r="D25" s="13">
        <v>0.7085867</v>
      </c>
      <c r="E25" s="13">
        <v>0.06314358</v>
      </c>
      <c r="F25" s="25">
        <v>-2.621453</v>
      </c>
      <c r="G25" s="35">
        <v>-0.02133696</v>
      </c>
    </row>
    <row r="26" spans="1:7" ht="12">
      <c r="A26" s="21" t="s">
        <v>34</v>
      </c>
      <c r="B26" s="31">
        <v>0.4532463</v>
      </c>
      <c r="C26" s="15">
        <v>0.5656016</v>
      </c>
      <c r="D26" s="15">
        <v>0.9495237</v>
      </c>
      <c r="E26" s="15">
        <v>0.7729653</v>
      </c>
      <c r="F26" s="27">
        <v>2.572733</v>
      </c>
      <c r="G26" s="37">
        <v>0.9591254</v>
      </c>
    </row>
    <row r="27" spans="1:7" ht="12">
      <c r="A27" s="20" t="s">
        <v>35</v>
      </c>
      <c r="B27" s="29">
        <v>-0.2677717</v>
      </c>
      <c r="C27" s="13">
        <v>0.1473436</v>
      </c>
      <c r="D27" s="13">
        <v>-0.08470771</v>
      </c>
      <c r="E27" s="13">
        <v>0.1921085</v>
      </c>
      <c r="F27" s="25">
        <v>0.8251487</v>
      </c>
      <c r="G27" s="35">
        <v>0.1325676</v>
      </c>
    </row>
    <row r="28" spans="1:7" ht="12">
      <c r="A28" s="20" t="s">
        <v>36</v>
      </c>
      <c r="B28" s="29">
        <v>-0.2595604</v>
      </c>
      <c r="C28" s="13">
        <v>0.2741205</v>
      </c>
      <c r="D28" s="13">
        <v>0.3152365</v>
      </c>
      <c r="E28" s="13">
        <v>0.3289631</v>
      </c>
      <c r="F28" s="25">
        <v>0.135332</v>
      </c>
      <c r="G28" s="35">
        <v>0.201378</v>
      </c>
    </row>
    <row r="29" spans="1:7" ht="12">
      <c r="A29" s="20" t="s">
        <v>37</v>
      </c>
      <c r="B29" s="29">
        <v>0.00293448</v>
      </c>
      <c r="C29" s="13">
        <v>0.09193382</v>
      </c>
      <c r="D29" s="13">
        <v>0.1015256</v>
      </c>
      <c r="E29" s="13">
        <v>0.02652815</v>
      </c>
      <c r="F29" s="25">
        <v>-0.1401492</v>
      </c>
      <c r="G29" s="35">
        <v>0.03466222</v>
      </c>
    </row>
    <row r="30" spans="1:7" ht="12">
      <c r="A30" s="21" t="s">
        <v>38</v>
      </c>
      <c r="B30" s="31">
        <v>0.1249093</v>
      </c>
      <c r="C30" s="15">
        <v>0.0872572</v>
      </c>
      <c r="D30" s="15">
        <v>0.1053188</v>
      </c>
      <c r="E30" s="15">
        <v>0.001053094</v>
      </c>
      <c r="F30" s="27">
        <v>0.1487463</v>
      </c>
      <c r="G30" s="37">
        <v>0.08454199</v>
      </c>
    </row>
    <row r="31" spans="1:7" ht="12">
      <c r="A31" s="20" t="s">
        <v>39</v>
      </c>
      <c r="B31" s="29">
        <v>-0.01004124</v>
      </c>
      <c r="C31" s="13">
        <v>0.0227029</v>
      </c>
      <c r="D31" s="13">
        <v>0.01023259</v>
      </c>
      <c r="E31" s="13">
        <v>0.03281502</v>
      </c>
      <c r="F31" s="25">
        <v>0.09492729</v>
      </c>
      <c r="G31" s="35">
        <v>0.02702428</v>
      </c>
    </row>
    <row r="32" spans="1:7" ht="12">
      <c r="A32" s="20" t="s">
        <v>40</v>
      </c>
      <c r="B32" s="29">
        <v>-0.01119538</v>
      </c>
      <c r="C32" s="13">
        <v>0.04731026</v>
      </c>
      <c r="D32" s="13">
        <v>0.03680639</v>
      </c>
      <c r="E32" s="13">
        <v>0.03413135</v>
      </c>
      <c r="F32" s="25">
        <v>-0.02779697</v>
      </c>
      <c r="G32" s="35">
        <v>0.02312194</v>
      </c>
    </row>
    <row r="33" spans="1:7" ht="12">
      <c r="A33" s="20" t="s">
        <v>41</v>
      </c>
      <c r="B33" s="29">
        <v>0.1178587</v>
      </c>
      <c r="C33" s="13">
        <v>0.07508727</v>
      </c>
      <c r="D33" s="13">
        <v>0.08888408</v>
      </c>
      <c r="E33" s="13">
        <v>0.07701264</v>
      </c>
      <c r="F33" s="25">
        <v>0.09805153</v>
      </c>
      <c r="G33" s="35">
        <v>0.08812969</v>
      </c>
    </row>
    <row r="34" spans="1:7" ht="12">
      <c r="A34" s="21" t="s">
        <v>42</v>
      </c>
      <c r="B34" s="31">
        <v>0.02897404</v>
      </c>
      <c r="C34" s="15">
        <v>0.01957815</v>
      </c>
      <c r="D34" s="15">
        <v>0.01172429</v>
      </c>
      <c r="E34" s="15">
        <v>-0.007568387</v>
      </c>
      <c r="F34" s="27">
        <v>-0.04390815</v>
      </c>
      <c r="G34" s="37">
        <v>0.004075166</v>
      </c>
    </row>
    <row r="35" spans="1:7" ht="12.75" thickBot="1">
      <c r="A35" s="22" t="s">
        <v>43</v>
      </c>
      <c r="B35" s="32">
        <v>-0.0028915</v>
      </c>
      <c r="C35" s="16">
        <v>0.002282693</v>
      </c>
      <c r="D35" s="16">
        <v>0.003710932</v>
      </c>
      <c r="E35" s="16">
        <v>0.001229419</v>
      </c>
      <c r="F35" s="28">
        <v>0.002775123</v>
      </c>
      <c r="G35" s="38">
        <v>0.0016892</v>
      </c>
    </row>
    <row r="36" spans="1:7" ht="12">
      <c r="A36" s="4" t="s">
        <v>44</v>
      </c>
      <c r="B36" s="3">
        <v>26.06812</v>
      </c>
      <c r="C36" s="3">
        <v>26.07422</v>
      </c>
      <c r="D36" s="3">
        <v>26.09558</v>
      </c>
      <c r="E36" s="3">
        <v>26.10779</v>
      </c>
      <c r="F36" s="3">
        <v>26.1322</v>
      </c>
      <c r="G36" s="3"/>
    </row>
    <row r="37" spans="1:6" ht="12">
      <c r="A37" s="4" t="s">
        <v>45</v>
      </c>
      <c r="B37" s="2">
        <v>0.4079183</v>
      </c>
      <c r="C37" s="2">
        <v>0.3779094</v>
      </c>
      <c r="D37" s="2">
        <v>0.3692627</v>
      </c>
      <c r="E37" s="2">
        <v>0.3479004</v>
      </c>
      <c r="F37" s="2">
        <v>0.3392538</v>
      </c>
    </row>
    <row r="38" spans="1:7" ht="12">
      <c r="A38" s="4" t="s">
        <v>53</v>
      </c>
      <c r="B38" s="2">
        <v>-0.0001060939</v>
      </c>
      <c r="C38" s="2">
        <v>2.155484E-05</v>
      </c>
      <c r="D38" s="2">
        <v>-4.014153E-05</v>
      </c>
      <c r="E38" s="2">
        <v>-0.0001541719</v>
      </c>
      <c r="F38" s="2">
        <v>0.000425148</v>
      </c>
      <c r="G38" s="2">
        <v>5.538858E-05</v>
      </c>
    </row>
    <row r="39" spans="1:7" ht="12.75" thickBot="1">
      <c r="A39" s="4" t="s">
        <v>54</v>
      </c>
      <c r="B39" s="2">
        <v>0.0001377211</v>
      </c>
      <c r="C39" s="2">
        <v>-7.953543E-05</v>
      </c>
      <c r="D39" s="2">
        <v>1.946812E-05</v>
      </c>
      <c r="E39" s="2">
        <v>-9.382689E-05</v>
      </c>
      <c r="F39" s="2">
        <v>0.0001249201</v>
      </c>
      <c r="G39" s="2">
        <v>0.0008009509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3.117086</v>
      </c>
      <c r="F40" s="17" t="s">
        <v>48</v>
      </c>
      <c r="G40" s="8">
        <v>54.972218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12.508</v>
      </c>
      <c r="D43" s="1">
        <v>12.508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0.003751</v>
      </c>
      <c r="D4">
        <v>0.003749</v>
      </c>
      <c r="E4">
        <v>0.00375</v>
      </c>
      <c r="F4">
        <v>0.00208</v>
      </c>
      <c r="G4">
        <v>0.011688</v>
      </c>
    </row>
    <row r="5" spans="1:7" ht="12.75">
      <c r="A5" t="s">
        <v>13</v>
      </c>
      <c r="B5">
        <v>-7.972571</v>
      </c>
      <c r="C5">
        <v>-4.172628</v>
      </c>
      <c r="D5">
        <v>0.773936</v>
      </c>
      <c r="E5">
        <v>5.285637</v>
      </c>
      <c r="F5">
        <v>5.325835</v>
      </c>
      <c r="G5">
        <v>8.409118</v>
      </c>
    </row>
    <row r="6" spans="1:7" ht="12.75">
      <c r="A6" t="s">
        <v>14</v>
      </c>
      <c r="B6" s="50">
        <v>61.1163</v>
      </c>
      <c r="C6" s="50">
        <v>-12.28887</v>
      </c>
      <c r="D6" s="50">
        <v>23.63039</v>
      </c>
      <c r="E6" s="50">
        <v>90.10589</v>
      </c>
      <c r="F6" s="50">
        <v>-249.3043</v>
      </c>
      <c r="G6" s="50">
        <v>-0.003872992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1.406484</v>
      </c>
      <c r="C8" s="50">
        <v>0.8994728</v>
      </c>
      <c r="D8" s="50">
        <v>1.870404</v>
      </c>
      <c r="E8" s="50">
        <v>0.2579662</v>
      </c>
      <c r="F8" s="50">
        <v>0.6771154</v>
      </c>
      <c r="G8" s="50">
        <v>1.022445</v>
      </c>
    </row>
    <row r="9" spans="1:7" ht="12.75">
      <c r="A9" t="s">
        <v>17</v>
      </c>
      <c r="B9" s="50">
        <v>-0.1286036</v>
      </c>
      <c r="C9" s="50">
        <v>0.2137368</v>
      </c>
      <c r="D9" s="50">
        <v>0.09283509</v>
      </c>
      <c r="E9" s="50">
        <v>0.5626414</v>
      </c>
      <c r="F9" s="50">
        <v>-0.3227073</v>
      </c>
      <c r="G9" s="50">
        <v>0.1475005</v>
      </c>
    </row>
    <row r="10" spans="1:7" ht="12.75">
      <c r="A10" t="s">
        <v>18</v>
      </c>
      <c r="B10" s="50">
        <v>-0.8034433</v>
      </c>
      <c r="C10" s="50">
        <v>-0.07843505</v>
      </c>
      <c r="D10" s="50">
        <v>-0.7051633</v>
      </c>
      <c r="E10" s="50">
        <v>0.64963</v>
      </c>
      <c r="F10" s="50">
        <v>-2.766441</v>
      </c>
      <c r="G10" s="50">
        <v>-0.5176642</v>
      </c>
    </row>
    <row r="11" spans="1:7" ht="12.75">
      <c r="A11" t="s">
        <v>19</v>
      </c>
      <c r="B11" s="50">
        <v>3.177672</v>
      </c>
      <c r="C11" s="50">
        <v>2.236676</v>
      </c>
      <c r="D11" s="50">
        <v>2.751036</v>
      </c>
      <c r="E11" s="50">
        <v>1.643944</v>
      </c>
      <c r="F11" s="50">
        <v>13.14761</v>
      </c>
      <c r="G11" s="50">
        <v>3.809817</v>
      </c>
    </row>
    <row r="12" spans="1:7" ht="12.75">
      <c r="A12" t="s">
        <v>20</v>
      </c>
      <c r="B12" s="50">
        <v>0.3485767</v>
      </c>
      <c r="C12" s="50">
        <v>0.3468539</v>
      </c>
      <c r="D12" s="50">
        <v>0.5479587</v>
      </c>
      <c r="E12" s="50">
        <v>0.4029937</v>
      </c>
      <c r="F12" s="50">
        <v>0.5187964</v>
      </c>
      <c r="G12" s="50">
        <v>0.4319314</v>
      </c>
    </row>
    <row r="13" spans="1:7" ht="12.75">
      <c r="A13" t="s">
        <v>21</v>
      </c>
      <c r="B13" s="50">
        <v>0.1867494</v>
      </c>
      <c r="C13" s="50">
        <v>0.04640895</v>
      </c>
      <c r="D13" s="50">
        <v>0.08337131</v>
      </c>
      <c r="E13" s="50">
        <v>0.2232127</v>
      </c>
      <c r="F13" s="50">
        <v>0.130252</v>
      </c>
      <c r="G13" s="50">
        <v>0.1293628</v>
      </c>
    </row>
    <row r="14" spans="1:7" ht="12.75">
      <c r="A14" t="s">
        <v>22</v>
      </c>
      <c r="B14" s="50">
        <v>-0.1726899</v>
      </c>
      <c r="C14" s="50">
        <v>-0.1201076</v>
      </c>
      <c r="D14" s="50">
        <v>-0.210029</v>
      </c>
      <c r="E14" s="50">
        <v>-0.08841456</v>
      </c>
      <c r="F14" s="50">
        <v>0.05562311</v>
      </c>
      <c r="G14" s="50">
        <v>-0.1182814</v>
      </c>
    </row>
    <row r="15" spans="1:7" ht="12.75">
      <c r="A15" t="s">
        <v>23</v>
      </c>
      <c r="B15" s="50">
        <v>-0.4136163</v>
      </c>
      <c r="C15" s="50">
        <v>-0.1498014</v>
      </c>
      <c r="D15" s="50">
        <v>-0.0851258</v>
      </c>
      <c r="E15" s="50">
        <v>-0.1929205</v>
      </c>
      <c r="F15" s="50">
        <v>-0.5007155</v>
      </c>
      <c r="G15" s="50">
        <v>-0.2296381</v>
      </c>
    </row>
    <row r="16" spans="1:7" ht="12.75">
      <c r="A16" t="s">
        <v>24</v>
      </c>
      <c r="B16" s="50">
        <v>0.02828547</v>
      </c>
      <c r="C16" s="50">
        <v>0.05370344</v>
      </c>
      <c r="D16" s="50">
        <v>0.0732075</v>
      </c>
      <c r="E16" s="50">
        <v>0.02638409</v>
      </c>
      <c r="F16" s="50">
        <v>0.025529</v>
      </c>
      <c r="G16" s="50">
        <v>0.04438496</v>
      </c>
    </row>
    <row r="17" spans="1:7" ht="12.75">
      <c r="A17" t="s">
        <v>25</v>
      </c>
      <c r="B17" s="50">
        <v>-0.03204695</v>
      </c>
      <c r="C17" s="50">
        <v>-0.0266807</v>
      </c>
      <c r="D17" s="50">
        <v>-0.02893825</v>
      </c>
      <c r="E17" s="50">
        <v>-0.03500606</v>
      </c>
      <c r="F17" s="50">
        <v>-0.01871816</v>
      </c>
      <c r="G17" s="50">
        <v>-0.02893895</v>
      </c>
    </row>
    <row r="18" spans="1:7" ht="12.75">
      <c r="A18" t="s">
        <v>26</v>
      </c>
      <c r="B18" s="50">
        <v>-0.004194363</v>
      </c>
      <c r="C18" s="50">
        <v>0.005544847</v>
      </c>
      <c r="D18" s="50">
        <v>-0.01120725</v>
      </c>
      <c r="E18" s="50">
        <v>-0.04268737</v>
      </c>
      <c r="F18" s="50">
        <v>-0.007029215</v>
      </c>
      <c r="G18" s="50">
        <v>-0.0131656</v>
      </c>
    </row>
    <row r="19" spans="1:7" ht="12.75">
      <c r="A19" t="s">
        <v>27</v>
      </c>
      <c r="B19" s="50">
        <v>-0.2177104</v>
      </c>
      <c r="C19" s="50">
        <v>-0.2017191</v>
      </c>
      <c r="D19" s="50">
        <v>-0.2087633</v>
      </c>
      <c r="E19" s="50">
        <v>-0.1999414</v>
      </c>
      <c r="F19" s="50">
        <v>-0.1364979</v>
      </c>
      <c r="G19" s="50">
        <v>-0.1966002</v>
      </c>
    </row>
    <row r="20" spans="1:7" ht="12.75">
      <c r="A20" t="s">
        <v>28</v>
      </c>
      <c r="B20" s="50">
        <v>-0.001730687</v>
      </c>
      <c r="C20" s="50">
        <v>0.001818429</v>
      </c>
      <c r="D20" s="50">
        <v>0.001824759</v>
      </c>
      <c r="E20" s="50">
        <v>-0.003427486</v>
      </c>
      <c r="F20" s="50">
        <v>-0.003852463</v>
      </c>
      <c r="G20" s="50">
        <v>-0.0007124822</v>
      </c>
    </row>
    <row r="21" spans="1:7" ht="12.75">
      <c r="A21" t="s">
        <v>29</v>
      </c>
      <c r="B21" s="50">
        <v>-82.0076</v>
      </c>
      <c r="C21" s="50">
        <v>46.89136</v>
      </c>
      <c r="D21" s="50">
        <v>-11.41528</v>
      </c>
      <c r="E21" s="50">
        <v>56.15103</v>
      </c>
      <c r="F21" s="50">
        <v>-76.14637</v>
      </c>
      <c r="G21" s="50">
        <v>0.00877282</v>
      </c>
    </row>
    <row r="22" spans="1:7" ht="12.75">
      <c r="A22" t="s">
        <v>30</v>
      </c>
      <c r="B22" s="50">
        <v>-159.4649</v>
      </c>
      <c r="C22" s="50">
        <v>-83.45449</v>
      </c>
      <c r="D22" s="50">
        <v>15.47874</v>
      </c>
      <c r="E22" s="50">
        <v>105.7167</v>
      </c>
      <c r="F22" s="50">
        <v>106.5207</v>
      </c>
      <c r="G22" s="50">
        <v>0</v>
      </c>
    </row>
    <row r="23" spans="1:7" ht="12.75">
      <c r="A23" t="s">
        <v>31</v>
      </c>
      <c r="B23" s="50">
        <v>-3.339428</v>
      </c>
      <c r="C23" s="50">
        <v>0.279247</v>
      </c>
      <c r="D23" s="50">
        <v>-0.771849</v>
      </c>
      <c r="E23" s="50">
        <v>-1.005101</v>
      </c>
      <c r="F23" s="50">
        <v>1.342601</v>
      </c>
      <c r="G23" s="50">
        <v>-0.6648734</v>
      </c>
    </row>
    <row r="24" spans="1:7" ht="12.75">
      <c r="A24" t="s">
        <v>32</v>
      </c>
      <c r="B24" s="50">
        <v>-1.030813</v>
      </c>
      <c r="C24" s="50">
        <v>0.6590611</v>
      </c>
      <c r="D24" s="50">
        <v>1.947738</v>
      </c>
      <c r="E24" s="50">
        <v>2.924287</v>
      </c>
      <c r="F24" s="50">
        <v>3.583506</v>
      </c>
      <c r="G24" s="50">
        <v>1.659383</v>
      </c>
    </row>
    <row r="25" spans="1:7" ht="12.75">
      <c r="A25" t="s">
        <v>33</v>
      </c>
      <c r="B25" s="50">
        <v>-0.7214679</v>
      </c>
      <c r="C25" s="50">
        <v>1.027481</v>
      </c>
      <c r="D25" s="50">
        <v>0.7085867</v>
      </c>
      <c r="E25" s="50">
        <v>0.06314358</v>
      </c>
      <c r="F25" s="50">
        <v>-2.621453</v>
      </c>
      <c r="G25" s="50">
        <v>-0.02133696</v>
      </c>
    </row>
    <row r="26" spans="1:7" ht="12.75">
      <c r="A26" t="s">
        <v>34</v>
      </c>
      <c r="B26" s="50">
        <v>0.4532463</v>
      </c>
      <c r="C26" s="50">
        <v>0.5656016</v>
      </c>
      <c r="D26" s="50">
        <v>0.9495237</v>
      </c>
      <c r="E26" s="50">
        <v>0.7729653</v>
      </c>
      <c r="F26" s="50">
        <v>2.572733</v>
      </c>
      <c r="G26" s="50">
        <v>0.9591254</v>
      </c>
    </row>
    <row r="27" spans="1:7" ht="12.75">
      <c r="A27" t="s">
        <v>35</v>
      </c>
      <c r="B27" s="50">
        <v>-0.2677717</v>
      </c>
      <c r="C27" s="50">
        <v>0.1473436</v>
      </c>
      <c r="D27" s="50">
        <v>-0.08470771</v>
      </c>
      <c r="E27" s="50">
        <v>0.1921085</v>
      </c>
      <c r="F27" s="50">
        <v>0.8251487</v>
      </c>
      <c r="G27" s="50">
        <v>0.1325676</v>
      </c>
    </row>
    <row r="28" spans="1:7" ht="12.75">
      <c r="A28" t="s">
        <v>36</v>
      </c>
      <c r="B28" s="50">
        <v>-0.2595604</v>
      </c>
      <c r="C28" s="50">
        <v>0.2741205</v>
      </c>
      <c r="D28" s="50">
        <v>0.3152365</v>
      </c>
      <c r="E28" s="50">
        <v>0.3289631</v>
      </c>
      <c r="F28" s="50">
        <v>0.135332</v>
      </c>
      <c r="G28" s="50">
        <v>0.201378</v>
      </c>
    </row>
    <row r="29" spans="1:7" ht="12.75">
      <c r="A29" t="s">
        <v>37</v>
      </c>
      <c r="B29" s="50">
        <v>0.00293448</v>
      </c>
      <c r="C29" s="50">
        <v>0.09193382</v>
      </c>
      <c r="D29" s="50">
        <v>0.1015256</v>
      </c>
      <c r="E29" s="50">
        <v>0.02652815</v>
      </c>
      <c r="F29" s="50">
        <v>-0.1401492</v>
      </c>
      <c r="G29" s="50">
        <v>0.03466222</v>
      </c>
    </row>
    <row r="30" spans="1:7" ht="12.75">
      <c r="A30" t="s">
        <v>38</v>
      </c>
      <c r="B30" s="50">
        <v>0.1249093</v>
      </c>
      <c r="C30" s="50">
        <v>0.0872572</v>
      </c>
      <c r="D30" s="50">
        <v>0.1053188</v>
      </c>
      <c r="E30" s="50">
        <v>0.001053094</v>
      </c>
      <c r="F30" s="50">
        <v>0.1487463</v>
      </c>
      <c r="G30" s="50">
        <v>0.08454199</v>
      </c>
    </row>
    <row r="31" spans="1:7" ht="12.75">
      <c r="A31" t="s">
        <v>39</v>
      </c>
      <c r="B31" s="50">
        <v>-0.01004124</v>
      </c>
      <c r="C31" s="50">
        <v>0.0227029</v>
      </c>
      <c r="D31" s="50">
        <v>0.01023259</v>
      </c>
      <c r="E31" s="50">
        <v>0.03281502</v>
      </c>
      <c r="F31" s="50">
        <v>0.09492729</v>
      </c>
      <c r="G31" s="50">
        <v>0.02702428</v>
      </c>
    </row>
    <row r="32" spans="1:7" ht="12.75">
      <c r="A32" t="s">
        <v>40</v>
      </c>
      <c r="B32" s="50">
        <v>-0.01119538</v>
      </c>
      <c r="C32" s="50">
        <v>0.04731026</v>
      </c>
      <c r="D32" s="50">
        <v>0.03680639</v>
      </c>
      <c r="E32" s="50">
        <v>0.03413135</v>
      </c>
      <c r="F32" s="50">
        <v>-0.02779697</v>
      </c>
      <c r="G32" s="50">
        <v>0.02312194</v>
      </c>
    </row>
    <row r="33" spans="1:7" ht="12.75">
      <c r="A33" t="s">
        <v>41</v>
      </c>
      <c r="B33" s="50">
        <v>0.1178587</v>
      </c>
      <c r="C33" s="50">
        <v>0.07508727</v>
      </c>
      <c r="D33" s="50">
        <v>0.08888408</v>
      </c>
      <c r="E33" s="50">
        <v>0.07701264</v>
      </c>
      <c r="F33" s="50">
        <v>0.09805153</v>
      </c>
      <c r="G33" s="50">
        <v>0.08812969</v>
      </c>
    </row>
    <row r="34" spans="1:7" ht="12.75">
      <c r="A34" t="s">
        <v>42</v>
      </c>
      <c r="B34" s="50">
        <v>0.02897404</v>
      </c>
      <c r="C34" s="50">
        <v>0.01957815</v>
      </c>
      <c r="D34" s="50">
        <v>0.01172429</v>
      </c>
      <c r="E34" s="50">
        <v>-0.007568387</v>
      </c>
      <c r="F34" s="50">
        <v>-0.04390815</v>
      </c>
      <c r="G34" s="50">
        <v>0.004075166</v>
      </c>
    </row>
    <row r="35" spans="1:7" ht="12.75">
      <c r="A35" t="s">
        <v>43</v>
      </c>
      <c r="B35" s="50">
        <v>-0.0028915</v>
      </c>
      <c r="C35" s="50">
        <v>0.002282693</v>
      </c>
      <c r="D35" s="50">
        <v>0.003710932</v>
      </c>
      <c r="E35" s="50">
        <v>0.001229419</v>
      </c>
      <c r="F35" s="50">
        <v>0.002775123</v>
      </c>
      <c r="G35" s="50">
        <v>0.0016892</v>
      </c>
    </row>
    <row r="36" spans="1:6" ht="12.75">
      <c r="A36" t="s">
        <v>44</v>
      </c>
      <c r="B36" s="50">
        <v>26.06812</v>
      </c>
      <c r="C36" s="50">
        <v>26.07422</v>
      </c>
      <c r="D36" s="50">
        <v>26.09558</v>
      </c>
      <c r="E36" s="50">
        <v>26.10779</v>
      </c>
      <c r="F36" s="50">
        <v>26.1322</v>
      </c>
    </row>
    <row r="37" spans="1:6" ht="12.75">
      <c r="A37" t="s">
        <v>45</v>
      </c>
      <c r="B37" s="50">
        <v>0.4079183</v>
      </c>
      <c r="C37" s="50">
        <v>0.3779094</v>
      </c>
      <c r="D37" s="50">
        <v>0.3692627</v>
      </c>
      <c r="E37" s="50">
        <v>0.3479004</v>
      </c>
      <c r="F37" s="50">
        <v>0.3392538</v>
      </c>
    </row>
    <row r="38" spans="1:7" ht="12.75">
      <c r="A38" t="s">
        <v>55</v>
      </c>
      <c r="B38" s="50">
        <v>-0.0001060939</v>
      </c>
      <c r="C38" s="50">
        <v>2.155484E-05</v>
      </c>
      <c r="D38" s="50">
        <v>-4.014153E-05</v>
      </c>
      <c r="E38" s="50">
        <v>-0.0001541719</v>
      </c>
      <c r="F38" s="50">
        <v>0.000425148</v>
      </c>
      <c r="G38" s="50">
        <v>5.538858E-05</v>
      </c>
    </row>
    <row r="39" spans="1:7" ht="12.75">
      <c r="A39" t="s">
        <v>56</v>
      </c>
      <c r="B39" s="50">
        <v>0.0001377211</v>
      </c>
      <c r="C39" s="50">
        <v>-7.953543E-05</v>
      </c>
      <c r="D39" s="50">
        <v>1.946812E-05</v>
      </c>
      <c r="E39" s="50">
        <v>-9.382689E-05</v>
      </c>
      <c r="F39" s="50">
        <v>0.0001249201</v>
      </c>
      <c r="G39" s="50">
        <v>0.0008009509</v>
      </c>
    </row>
    <row r="40" spans="2:7" ht="12.75">
      <c r="B40" t="s">
        <v>46</v>
      </c>
      <c r="C40">
        <v>-0.00375</v>
      </c>
      <c r="D40" t="s">
        <v>47</v>
      </c>
      <c r="E40">
        <v>3.117086</v>
      </c>
      <c r="F40" t="s">
        <v>48</v>
      </c>
      <c r="G40">
        <v>54.972218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12.508</v>
      </c>
      <c r="D44">
        <v>12.508</v>
      </c>
      <c r="E44">
        <v>12.508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-0.0001060938780647548</v>
      </c>
      <c r="C50">
        <f>-0.017/(C7*C7+C22*C22)*(C21*C22+C6*C7)</f>
        <v>2.155483785139088E-05</v>
      </c>
      <c r="D50">
        <f>-0.017/(D7*D7+D22*D22)*(D21*D22+D6*D7)</f>
        <v>-4.0141528818657315E-05</v>
      </c>
      <c r="E50">
        <f>-0.017/(E7*E7+E22*E22)*(E21*E22+E6*E7)</f>
        <v>-0.00015417191998521644</v>
      </c>
      <c r="F50">
        <f>-0.017/(F7*F7+F22*F22)*(F21*F22+F6*F7)</f>
        <v>0.0004251479678955167</v>
      </c>
      <c r="G50">
        <f>(B50*B$4+C50*C$4+D50*D$4+E50*E$4+F50*F$4)/SUM(B$4:F$4)</f>
        <v>-1.9472017915592135E-07</v>
      </c>
    </row>
    <row r="51" spans="1:7" ht="12.75">
      <c r="A51" t="s">
        <v>59</v>
      </c>
      <c r="B51">
        <f>-0.017/(B7*B7+B22*B22)*(B21*B7-B6*B22)</f>
        <v>0.0001377210950343792</v>
      </c>
      <c r="C51">
        <f>-0.017/(C7*C7+C22*C22)*(C21*C7-C6*C22)</f>
        <v>-7.953542720000794E-05</v>
      </c>
      <c r="D51">
        <f>-0.017/(D7*D7+D22*D22)*(D21*D7-D6*D22)</f>
        <v>1.946811002877865E-05</v>
      </c>
      <c r="E51">
        <f>-0.017/(E7*E7+E22*E22)*(E21*E7-E6*E22)</f>
        <v>-9.382689633864989E-05</v>
      </c>
      <c r="F51">
        <f>-0.017/(F7*F7+F22*F22)*(F21*F7-F6*F22)</f>
        <v>0.00012492012308561921</v>
      </c>
      <c r="G51">
        <f>(B51*B$4+C51*C$4+D51*D$4+E51*E$4+F51*F$4)/SUM(B$4:F$4)</f>
        <v>-4.1020115432123974E-07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10000.036551804582</v>
      </c>
      <c r="C62">
        <f>C7+(2/0.017)*(C8*C50-C23*C51)</f>
        <v>10000.004893884681</v>
      </c>
      <c r="D62">
        <f>D7+(2/0.017)*(D8*D50-D23*D51)</f>
        <v>9999.992934772376</v>
      </c>
      <c r="E62">
        <f>E7+(2/0.017)*(E8*E50-E23*E51)</f>
        <v>9999.984226276272</v>
      </c>
      <c r="F62">
        <f>F7+(2/0.017)*(F8*F50-F23*F51)</f>
        <v>10000.014136041667</v>
      </c>
    </row>
    <row r="63" spans="1:6" ht="12.75">
      <c r="A63" t="s">
        <v>67</v>
      </c>
      <c r="B63">
        <f>B8+(3/0.017)*(B9*B50-B24*B51)</f>
        <v>1.4339443676104875</v>
      </c>
      <c r="C63">
        <f>C8+(3/0.017)*(C9*C50-C24*C51)</f>
        <v>0.9095361708599321</v>
      </c>
      <c r="D63">
        <f>D8+(3/0.017)*(D9*D50-D24*D51)</f>
        <v>1.863054825859085</v>
      </c>
      <c r="E63">
        <f>E8+(3/0.017)*(E9*E50-E24*E51)</f>
        <v>0.2910779532315808</v>
      </c>
      <c r="F63">
        <f>F8+(3/0.017)*(F9*F50-F24*F51)</f>
        <v>0.5739065123379817</v>
      </c>
    </row>
    <row r="64" spans="1:6" ht="12.75">
      <c r="A64" t="s">
        <v>68</v>
      </c>
      <c r="B64">
        <f>B9+(4/0.017)*(B10*B50-B25*B51)</f>
        <v>-0.08516789065357691</v>
      </c>
      <c r="C64">
        <f>C9+(4/0.017)*(C10*C50-C25*C51)</f>
        <v>0.23256750246830016</v>
      </c>
      <c r="D64">
        <f>D9+(4/0.017)*(D10*D50-D25*D51)</f>
        <v>0.09624955802077184</v>
      </c>
      <c r="E64">
        <f>E9+(4/0.017)*(E10*E50-E25*E51)</f>
        <v>0.5404696027659094</v>
      </c>
      <c r="F64">
        <f>F9+(4/0.017)*(F10*F50-F25*F51)</f>
        <v>-0.5223954265952176</v>
      </c>
    </row>
    <row r="65" spans="1:6" ht="12.75">
      <c r="A65" t="s">
        <v>69</v>
      </c>
      <c r="B65">
        <f>B10+(5/0.017)*(B11*B50-B26*B51)</f>
        <v>-0.920958924251196</v>
      </c>
      <c r="C65">
        <f>C10+(5/0.017)*(C11*C50-C26*C51)</f>
        <v>-0.05102429900379249</v>
      </c>
      <c r="D65">
        <f>D10+(5/0.017)*(D11*D50-D26*D51)</f>
        <v>-0.7430798361004991</v>
      </c>
      <c r="E65">
        <f>E10+(5/0.017)*(E11*E50-E26*E51)</f>
        <v>0.5964167447789108</v>
      </c>
      <c r="F65">
        <f>F10+(5/0.017)*(F11*F50-F26*F51)</f>
        <v>-1.2169428967187235</v>
      </c>
    </row>
    <row r="66" spans="1:6" ht="12.75">
      <c r="A66" t="s">
        <v>70</v>
      </c>
      <c r="B66">
        <f>B11+(6/0.017)*(B12*B50-B27*B51)</f>
        <v>3.1776352792366596</v>
      </c>
      <c r="C66">
        <f>C11+(6/0.017)*(C12*C50-C27*C51)</f>
        <v>2.2434508526154624</v>
      </c>
      <c r="D66">
        <f>D11+(6/0.017)*(D12*D50-D27*D51)</f>
        <v>2.7438547761427348</v>
      </c>
      <c r="E66">
        <f>E11+(6/0.017)*(E12*E50-E27*E51)</f>
        <v>1.6283773994744686</v>
      </c>
      <c r="F66">
        <f>F11+(6/0.017)*(F12*F50-F27*F51)</f>
        <v>13.189076196956554</v>
      </c>
    </row>
    <row r="67" spans="1:6" ht="12.75">
      <c r="A67" t="s">
        <v>71</v>
      </c>
      <c r="B67">
        <f>B12+(7/0.017)*(B13*B50-B28*B51)</f>
        <v>0.35513774830018047</v>
      </c>
      <c r="C67">
        <f>C12+(7/0.017)*(C13*C50-C28*C51)</f>
        <v>0.3562432176027754</v>
      </c>
      <c r="D67">
        <f>D12+(7/0.017)*(D13*D50-D28*D51)</f>
        <v>0.5440536426487819</v>
      </c>
      <c r="E67">
        <f>E12+(7/0.017)*(E13*E50-E28*E51)</f>
        <v>0.4015329466536469</v>
      </c>
      <c r="F67">
        <f>F12+(7/0.017)*(F13*F50-F28*F51)</f>
        <v>0.5346372694775486</v>
      </c>
    </row>
    <row r="68" spans="1:6" ht="12.75">
      <c r="A68" t="s">
        <v>72</v>
      </c>
      <c r="B68">
        <f>B13+(8/0.017)*(B14*B50-B29*B51)</f>
        <v>0.19518102418572153</v>
      </c>
      <c r="C68">
        <f>C13+(8/0.017)*(C14*C50-C29*C51)</f>
        <v>0.048631583320051255</v>
      </c>
      <c r="D68">
        <f>D13+(8/0.017)*(D14*D50-D29*D51)</f>
        <v>0.08640866228457224</v>
      </c>
      <c r="E68">
        <f>E13+(8/0.017)*(E14*E50-E29*E51)</f>
        <v>0.23079862774115495</v>
      </c>
      <c r="F68">
        <f>F13+(8/0.017)*(F14*F50-F29*F51)</f>
        <v>0.1496192976465317</v>
      </c>
    </row>
    <row r="69" spans="1:6" ht="12.75">
      <c r="A69" t="s">
        <v>73</v>
      </c>
      <c r="B69">
        <f>B14+(9/0.017)*(B15*B50-B30*B51)</f>
        <v>-0.15856545261786145</v>
      </c>
      <c r="C69">
        <f>C14+(9/0.017)*(C15*C50-C30*C51)</f>
        <v>-0.11814290328692431</v>
      </c>
      <c r="D69">
        <f>D14+(9/0.017)*(D15*D50-D30*D51)</f>
        <v>-0.2093054414172523</v>
      </c>
      <c r="E69">
        <f>E14+(9/0.017)*(E15*E50-E30*E51)</f>
        <v>-0.07261599577178075</v>
      </c>
      <c r="F69">
        <f>F14+(9/0.017)*(F15*F50-F30*F51)</f>
        <v>-0.06691431651822717</v>
      </c>
    </row>
    <row r="70" spans="1:6" ht="12.75">
      <c r="A70" t="s">
        <v>74</v>
      </c>
      <c r="B70">
        <f>B15+(10/0.017)*(B16*B50-B31*B51)</f>
        <v>-0.41456807919816546</v>
      </c>
      <c r="C70">
        <f>C15+(10/0.017)*(C16*C50-C31*C51)</f>
        <v>-0.14805830953444649</v>
      </c>
      <c r="D70">
        <f>D15+(10/0.017)*(D16*D50-D31*D51)</f>
        <v>-0.08697160597587719</v>
      </c>
      <c r="E70">
        <f>E15+(10/0.017)*(E16*E50-E31*E51)</f>
        <v>-0.19350212019557178</v>
      </c>
      <c r="F70">
        <f>F15+(10/0.017)*(F16*F50-F31*F51)</f>
        <v>-0.501306515457988</v>
      </c>
    </row>
    <row r="71" spans="1:6" ht="12.75">
      <c r="A71" t="s">
        <v>75</v>
      </c>
      <c r="B71">
        <f>B16+(11/0.017)*(B17*B50-B32*B51)</f>
        <v>0.03148312159907683</v>
      </c>
      <c r="C71">
        <f>C16+(11/0.017)*(C17*C50-C32*C51)</f>
        <v>0.05576609760915296</v>
      </c>
      <c r="D71">
        <f>D16+(11/0.017)*(D17*D50-D32*D51)</f>
        <v>0.07349548954156458</v>
      </c>
      <c r="E71">
        <f>E16+(11/0.017)*(E17*E50-E32*E51)</f>
        <v>0.03194840125390144</v>
      </c>
      <c r="F71">
        <f>F16+(11/0.017)*(F17*F50-F32*F51)</f>
        <v>0.02262656149986502</v>
      </c>
    </row>
    <row r="72" spans="1:6" ht="12.75">
      <c r="A72" t="s">
        <v>76</v>
      </c>
      <c r="B72">
        <f>B17+(12/0.017)*(B18*B50-B33*B51)</f>
        <v>-0.04319045563763322</v>
      </c>
      <c r="C72">
        <f>C17+(12/0.017)*(C18*C50-C33*C51)</f>
        <v>-0.02238073550019192</v>
      </c>
      <c r="D72">
        <f>D17+(12/0.017)*(D18*D50-D33*D51)</f>
        <v>-0.0298421527532192</v>
      </c>
      <c r="E72">
        <f>E17+(12/0.017)*(E18*E50-E33*E51)</f>
        <v>-0.025259906506777584</v>
      </c>
      <c r="F72">
        <f>F17+(12/0.017)*(F18*F50-F33*F51)</f>
        <v>-0.02947373576669457</v>
      </c>
    </row>
    <row r="73" spans="1:6" ht="12.75">
      <c r="A73" t="s">
        <v>77</v>
      </c>
      <c r="B73">
        <f>B18+(13/0.017)*(B19*B50-B34*B51)</f>
        <v>0.0104171813229746</v>
      </c>
      <c r="C73">
        <f>C18+(13/0.017)*(C19*C50-C34*C51)</f>
        <v>0.003410655377417373</v>
      </c>
      <c r="D73">
        <f>D18+(13/0.017)*(D19*D50-D34*D51)</f>
        <v>-0.004973498981089236</v>
      </c>
      <c r="E73">
        <f>E18+(13/0.017)*(E19*E50-E34*E51)</f>
        <v>-0.01965807550703408</v>
      </c>
      <c r="F73">
        <f>F18+(13/0.017)*(F19*F50-F34*F51)</f>
        <v>-0.04721205693876864</v>
      </c>
    </row>
    <row r="74" spans="1:6" ht="12.75">
      <c r="A74" t="s">
        <v>78</v>
      </c>
      <c r="B74">
        <f>B19+(14/0.017)*(B20*B50-B35*B51)</f>
        <v>-0.21723124107142738</v>
      </c>
      <c r="C74">
        <f>C19+(14/0.017)*(C20*C50-C35*C51)</f>
        <v>-0.20153730513692647</v>
      </c>
      <c r="D74">
        <f>D19+(14/0.017)*(D20*D50-D35*D51)</f>
        <v>-0.2088831181340349</v>
      </c>
      <c r="E74">
        <f>E19+(14/0.017)*(E20*E50-E35*E51)</f>
        <v>-0.19941123262766053</v>
      </c>
      <c r="F74">
        <f>F19+(14/0.017)*(F20*F50-F35*F51)</f>
        <v>-0.1381322233715368</v>
      </c>
    </row>
    <row r="75" spans="1:6" ht="12.75">
      <c r="A75" t="s">
        <v>79</v>
      </c>
      <c r="B75" s="50">
        <f>B20</f>
        <v>-0.001730687</v>
      </c>
      <c r="C75" s="50">
        <f>C20</f>
        <v>0.001818429</v>
      </c>
      <c r="D75" s="50">
        <f>D20</f>
        <v>0.001824759</v>
      </c>
      <c r="E75" s="50">
        <f>E20</f>
        <v>-0.003427486</v>
      </c>
      <c r="F75" s="50">
        <f>F20</f>
        <v>-0.003852463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-159.40042995486277</v>
      </c>
      <c r="C82">
        <f>C22+(2/0.017)*(C8*C51+C23*C50)</f>
        <v>-83.4621983328938</v>
      </c>
      <c r="D82">
        <f>D22+(2/0.017)*(D8*D51+D23*D50)</f>
        <v>15.486668991734991</v>
      </c>
      <c r="E82">
        <f>E22+(2/0.017)*(E8*E51+E23*E50)</f>
        <v>105.73208284506386</v>
      </c>
      <c r="F82">
        <f>F22+(2/0.017)*(F8*F51+F23*F50)</f>
        <v>106.59780463834772</v>
      </c>
    </row>
    <row r="83" spans="1:6" ht="12.75">
      <c r="A83" t="s">
        <v>82</v>
      </c>
      <c r="B83">
        <f>B23+(3/0.017)*(B9*B51+B24*B50)</f>
        <v>-3.323254202333141</v>
      </c>
      <c r="C83">
        <f>C23+(3/0.017)*(C9*C51+C24*C50)</f>
        <v>0.27875399543205237</v>
      </c>
      <c r="D83">
        <f>D23+(3/0.017)*(D9*D51+D24*D50)</f>
        <v>-0.7853274454079192</v>
      </c>
      <c r="E83">
        <f>E23+(3/0.017)*(E9*E51+E24*E50)</f>
        <v>-1.0939775595926073</v>
      </c>
      <c r="F83">
        <f>F23+(3/0.017)*(F9*F51+F24*F50)</f>
        <v>1.6043435279184877</v>
      </c>
    </row>
    <row r="84" spans="1:6" ht="12.75">
      <c r="A84" t="s">
        <v>83</v>
      </c>
      <c r="B84">
        <f>B24+(4/0.017)*(B10*B51+B25*B50)</f>
        <v>-1.0388383561561882</v>
      </c>
      <c r="C84">
        <f>C24+(4/0.017)*(C10*C51+C25*C50)</f>
        <v>0.6657400533081386</v>
      </c>
      <c r="D84">
        <f>D24+(4/0.017)*(D10*D51+D25*D50)</f>
        <v>1.9378151881997119</v>
      </c>
      <c r="E84">
        <f>E24+(4/0.017)*(E10*E51+E25*E50)</f>
        <v>2.9076545920866312</v>
      </c>
      <c r="F84">
        <f>F24+(4/0.017)*(F10*F51+F25*F50)</f>
        <v>3.239955513855833</v>
      </c>
    </row>
    <row r="85" spans="1:6" ht="12.75">
      <c r="A85" t="s">
        <v>84</v>
      </c>
      <c r="B85">
        <f>B25+(5/0.017)*(B11*B51+B26*B50)</f>
        <v>-0.6068956029957104</v>
      </c>
      <c r="C85">
        <f>C25+(5/0.017)*(C11*C51+C26*C50)</f>
        <v>0.9787446675319067</v>
      </c>
      <c r="D85">
        <f>D25+(5/0.017)*(D11*D51+D26*D50)</f>
        <v>0.7131285054628186</v>
      </c>
      <c r="E85">
        <f>E25+(5/0.017)*(E11*E51+E26*E50)</f>
        <v>-0.01727280460514538</v>
      </c>
      <c r="F85">
        <f>F25+(5/0.017)*(F11*F51+F26*F50)</f>
        <v>-1.816690274597219</v>
      </c>
    </row>
    <row r="86" spans="1:6" ht="12.75">
      <c r="A86" t="s">
        <v>85</v>
      </c>
      <c r="B86">
        <f>B26+(6/0.017)*(B12*B51+B27*B50)</f>
        <v>0.4802164069116926</v>
      </c>
      <c r="C86">
        <f>C26+(6/0.017)*(C12*C51+C27*C50)</f>
        <v>0.5569858803390417</v>
      </c>
      <c r="D86">
        <f>D26+(6/0.017)*(D12*D51+D27*D50)</f>
        <v>0.9544888825570426</v>
      </c>
      <c r="E86">
        <f>E26+(6/0.017)*(E12*E51+E27*E50)</f>
        <v>0.7491666937392321</v>
      </c>
      <c r="F86">
        <f>F26+(6/0.017)*(F12*F51+F27*F50)</f>
        <v>2.7194218481744716</v>
      </c>
    </row>
    <row r="87" spans="1:6" ht="12.75">
      <c r="A87" t="s">
        <v>86</v>
      </c>
      <c r="B87">
        <f>B27+(7/0.017)*(B13*B51+B28*B50)</f>
        <v>-0.24584230534991966</v>
      </c>
      <c r="C87">
        <f>C27+(7/0.017)*(C13*C51+C28*C50)</f>
        <v>0.14825667475621285</v>
      </c>
      <c r="D87">
        <f>D27+(7/0.017)*(D13*D51+D28*D50)</f>
        <v>-0.08924988367599028</v>
      </c>
      <c r="E87">
        <f>E27+(7/0.017)*(E13*E51+E28*E50)</f>
        <v>0.16260134746061103</v>
      </c>
      <c r="F87">
        <f>F27+(7/0.017)*(F13*F51+F28*F50)</f>
        <v>0.8555399085084523</v>
      </c>
    </row>
    <row r="88" spans="1:6" ht="12.75">
      <c r="A88" t="s">
        <v>87</v>
      </c>
      <c r="B88">
        <f>B28+(8/0.017)*(B14*B51+B29*B50)</f>
        <v>-0.27089892823184986</v>
      </c>
      <c r="C88">
        <f>C28+(8/0.017)*(C14*C51+C29*C50)</f>
        <v>0.2795484660513537</v>
      </c>
      <c r="D88">
        <f>D28+(8/0.017)*(D14*D51+D29*D50)</f>
        <v>0.31139449506848665</v>
      </c>
      <c r="E88">
        <f>E28+(8/0.017)*(E14*E51+E29*E50)</f>
        <v>0.3309422849114313</v>
      </c>
      <c r="F88">
        <f>F28+(8/0.017)*(F14*F51+F29*F50)</f>
        <v>0.11056225796019888</v>
      </c>
    </row>
    <row r="89" spans="1:6" ht="12.75">
      <c r="A89" t="s">
        <v>88</v>
      </c>
      <c r="B89">
        <f>B29+(9/0.017)*(B15*B51+B30*B50)</f>
        <v>-0.03423859154298821</v>
      </c>
      <c r="C89">
        <f>C29+(9/0.017)*(C15*C51+C30*C50)</f>
        <v>0.09923723166316063</v>
      </c>
      <c r="D89">
        <f>D29+(9/0.017)*(D15*D51+D30*D50)</f>
        <v>0.09841006677798188</v>
      </c>
      <c r="E89">
        <f>E29+(9/0.017)*(E15*E51+E30*E50)</f>
        <v>0.03602514812239767</v>
      </c>
      <c r="F89">
        <f>F29+(9/0.017)*(F15*F51+F30*F50)</f>
        <v>-0.1397840407308885</v>
      </c>
    </row>
    <row r="90" spans="1:6" ht="12.75">
      <c r="A90" t="s">
        <v>89</v>
      </c>
      <c r="B90">
        <f>B30+(10/0.017)*(B16*B51+B31*B50)</f>
        <v>0.12782742940831826</v>
      </c>
      <c r="C90">
        <f>C30+(10/0.017)*(C16*C51+C31*C50)</f>
        <v>0.08503251252102725</v>
      </c>
      <c r="D90">
        <f>D30+(10/0.017)*(D16*D51+D31*D50)</f>
        <v>0.105915541093269</v>
      </c>
      <c r="E90">
        <f>E30+(10/0.017)*(E16*E51+E31*E50)</f>
        <v>-0.0033790777148075797</v>
      </c>
      <c r="F90">
        <f>F30+(10/0.017)*(F16*F51+F31*F50)</f>
        <v>0.17436231780210656</v>
      </c>
    </row>
    <row r="91" spans="1:6" ht="12.75">
      <c r="A91" t="s">
        <v>90</v>
      </c>
      <c r="B91">
        <f>B31+(11/0.017)*(B17*B51+B32*B50)</f>
        <v>-0.012128509260290438</v>
      </c>
      <c r="C91">
        <f>C31+(11/0.017)*(C17*C51+C32*C50)</f>
        <v>0.02473584614179567</v>
      </c>
      <c r="D91">
        <f>D31+(11/0.017)*(D17*D51+D32*D50)</f>
        <v>0.008912047894159031</v>
      </c>
      <c r="E91">
        <f>E31+(11/0.017)*(E17*E51+E32*E50)</f>
        <v>0.0315354056598958</v>
      </c>
      <c r="F91">
        <f>F31+(11/0.017)*(F17*F51+F32*F50)</f>
        <v>0.08576746048451891</v>
      </c>
    </row>
    <row r="92" spans="1:6" ht="12.75">
      <c r="A92" t="s">
        <v>91</v>
      </c>
      <c r="B92">
        <f>B32+(12/0.017)*(B18*B51+B33*B50)</f>
        <v>-0.020429548573178025</v>
      </c>
      <c r="C92">
        <f>C32+(12/0.017)*(C18*C51+C33*C50)</f>
        <v>0.048141423873870534</v>
      </c>
      <c r="D92">
        <f>D32+(12/0.017)*(D18*D51+D33*D50)</f>
        <v>0.034133829881204794</v>
      </c>
      <c r="E92">
        <f>E32+(12/0.017)*(E18*E51+E33*E50)</f>
        <v>0.028577493671550103</v>
      </c>
      <c r="F92">
        <f>F32+(12/0.017)*(F18*F51+F33*F50)</f>
        <v>0.0010089017592124772</v>
      </c>
    </row>
    <row r="93" spans="1:6" ht="12.75">
      <c r="A93" t="s">
        <v>92</v>
      </c>
      <c r="B93">
        <f>B33+(13/0.017)*(B19*B51+B34*B50)</f>
        <v>0.09257960126957127</v>
      </c>
      <c r="C93">
        <f>C33+(13/0.017)*(C19*C51+C34*C50)</f>
        <v>0.08767877837297396</v>
      </c>
      <c r="D93">
        <f>D33+(13/0.017)*(D19*D51+D34*D50)</f>
        <v>0.08541624754995913</v>
      </c>
      <c r="E93">
        <f>E33+(13/0.017)*(E19*E51+E34*E50)</f>
        <v>0.0922507152332714</v>
      </c>
      <c r="F93">
        <f>F33+(13/0.017)*(F19*F51+F34*F50)</f>
        <v>0.0707371571881623</v>
      </c>
    </row>
    <row r="94" spans="1:6" ht="12.75">
      <c r="A94" t="s">
        <v>93</v>
      </c>
      <c r="B94">
        <f>B34+(14/0.017)*(B20*B51+B35*B50)</f>
        <v>0.02903038451498321</v>
      </c>
      <c r="C94">
        <f>C34+(14/0.017)*(C20*C51+C35*C50)</f>
        <v>0.0194995635118731</v>
      </c>
      <c r="D94">
        <f>D34+(14/0.017)*(D20*D51+D35*D50)</f>
        <v>0.011630870573666057</v>
      </c>
      <c r="E94">
        <f>E34+(14/0.017)*(E20*E51+E35*E50)</f>
        <v>-0.007459641188059403</v>
      </c>
      <c r="F94">
        <f>F34+(14/0.017)*(F20*F51+F35*F50)</f>
        <v>-0.043332842439556325</v>
      </c>
    </row>
    <row r="95" spans="1:6" ht="12.75">
      <c r="A95" t="s">
        <v>94</v>
      </c>
      <c r="B95" s="50">
        <f>B35</f>
        <v>-0.0028915</v>
      </c>
      <c r="C95" s="50">
        <f>C35</f>
        <v>0.002282693</v>
      </c>
      <c r="D95" s="50">
        <f>D35</f>
        <v>0.003710932</v>
      </c>
      <c r="E95" s="50">
        <f>E35</f>
        <v>0.001229419</v>
      </c>
      <c r="F95" s="50">
        <f>F35</f>
        <v>0.002775123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1.4339391263042147</v>
      </c>
      <c r="C103">
        <f>C63*10000/C62</f>
        <v>0.9095357257436366</v>
      </c>
      <c r="D103">
        <f>D63*10000/D62</f>
        <v>1.863056142150657</v>
      </c>
      <c r="E103">
        <f>E63*10000/E62</f>
        <v>0.29107841237062676</v>
      </c>
      <c r="F103">
        <f>F63*10000/F62</f>
        <v>0.5739057010624914</v>
      </c>
      <c r="G103">
        <f>AVERAGE(C103:E103)</f>
        <v>1.0212234267549734</v>
      </c>
      <c r="H103">
        <f>STDEV(C103:E103)</f>
        <v>0.7919179898505863</v>
      </c>
      <c r="I103">
        <f>(B103*B4+C103*C4+D103*D4+E103*E4+F103*F4)/SUM(B4:F4)</f>
        <v>1.0212579186542177</v>
      </c>
      <c r="K103">
        <f>(LN(H103)+LN(H123))/2-LN(K114*K115^3)</f>
        <v>-4.1593281967255695</v>
      </c>
    </row>
    <row r="104" spans="1:11" ht="12.75">
      <c r="A104" t="s">
        <v>68</v>
      </c>
      <c r="B104">
        <f>B64*10000/B62</f>
        <v>-0.0851675793507052</v>
      </c>
      <c r="C104">
        <f>C64*10000/C62</f>
        <v>0.2325673886525021</v>
      </c>
      <c r="D104">
        <f>D64*10000/D62</f>
        <v>0.0962496260233235</v>
      </c>
      <c r="E104">
        <f>E64*10000/E62</f>
        <v>0.5404704552890738</v>
      </c>
      <c r="F104">
        <f>F64*10000/F62</f>
        <v>-0.5223946881359098</v>
      </c>
      <c r="G104">
        <f>AVERAGE(C104:E104)</f>
        <v>0.2897624899882998</v>
      </c>
      <c r="H104">
        <f>STDEV(C104:E104)</f>
        <v>0.22756646501845754</v>
      </c>
      <c r="I104">
        <f>(B104*B4+C104*C4+D104*D4+E104*E4+F104*F4)/SUM(B4:F4)</f>
        <v>0.12708974753877447</v>
      </c>
      <c r="K104">
        <f>(LN(H104)+LN(H124))/2-LN(K114*K115^4)</f>
        <v>-3.9687916185392695</v>
      </c>
    </row>
    <row r="105" spans="1:11" ht="12.75">
      <c r="A105" t="s">
        <v>69</v>
      </c>
      <c r="B105">
        <f>B65*10000/B62</f>
        <v>-0.9209555579924376</v>
      </c>
      <c r="C105">
        <f>C65*10000/C62</f>
        <v>-0.05102427403310118</v>
      </c>
      <c r="D105">
        <f>D65*10000/D62</f>
        <v>-0.7430803611036886</v>
      </c>
      <c r="E105">
        <f>E65*10000/E62</f>
        <v>0.5964176855516906</v>
      </c>
      <c r="F105">
        <f>F65*10000/F62</f>
        <v>-1.2169411764456057</v>
      </c>
      <c r="G105">
        <f>AVERAGE(C105:E105)</f>
        <v>-0.06589564986169971</v>
      </c>
      <c r="H105">
        <f>STDEV(C105:E105)</f>
        <v>0.6698728406292277</v>
      </c>
      <c r="I105">
        <f>(B105*B4+C105*C4+D105*D4+E105*E4+F105*F4)/SUM(B4:F4)</f>
        <v>-0.34330185410641745</v>
      </c>
      <c r="K105">
        <f>(LN(H105)+LN(H125))/2-LN(K114*K115^5)</f>
        <v>-3.2273094248326757</v>
      </c>
    </row>
    <row r="106" spans="1:11" ht="12.75">
      <c r="A106" t="s">
        <v>70</v>
      </c>
      <c r="B106">
        <f>B66*10000/B62</f>
        <v>3.177623664448738</v>
      </c>
      <c r="C106">
        <f>C66*10000/C62</f>
        <v>2.2434497546970236</v>
      </c>
      <c r="D106">
        <f>D66*10000/D62</f>
        <v>2.7438567147399606</v>
      </c>
      <c r="E106">
        <f>E66*10000/E62</f>
        <v>1.6283799680360427</v>
      </c>
      <c r="F106">
        <f>F66*10000/F62</f>
        <v>13.18905755284984</v>
      </c>
      <c r="G106">
        <f>AVERAGE(C106:E106)</f>
        <v>2.205228812491009</v>
      </c>
      <c r="H106">
        <f>STDEV(C106:E106)</f>
        <v>0.5587197181294264</v>
      </c>
      <c r="I106">
        <f>(B106*B4+C106*C4+D106*D4+E106*E4+F106*F4)/SUM(B4:F4)</f>
        <v>3.811690895420626</v>
      </c>
      <c r="K106">
        <f>(LN(H106)+LN(H126))/2-LN(K114*K115^6)</f>
        <v>-3.2034233574925994</v>
      </c>
    </row>
    <row r="107" spans="1:11" ht="12.75">
      <c r="A107" t="s">
        <v>71</v>
      </c>
      <c r="B107">
        <f>B67*10000/B62</f>
        <v>0.35513645021236767</v>
      </c>
      <c r="C107">
        <f>C67*10000/C62</f>
        <v>0.35624304326153816</v>
      </c>
      <c r="D107">
        <f>D67*10000/D62</f>
        <v>0.544054027035336</v>
      </c>
      <c r="E107">
        <f>E67*10000/E62</f>
        <v>0.4015335800216228</v>
      </c>
      <c r="F107">
        <f>F67*10000/F62</f>
        <v>0.5346365137131452</v>
      </c>
      <c r="G107">
        <f>AVERAGE(C107:E107)</f>
        <v>0.4339435501061657</v>
      </c>
      <c r="H107">
        <f>STDEV(C107:E107)</f>
        <v>0.0980104383582745</v>
      </c>
      <c r="I107">
        <f>(B107*B4+C107*C4+D107*D4+E107*E4+F107*F4)/SUM(B4:F4)</f>
        <v>0.4359519618176455</v>
      </c>
      <c r="K107">
        <f>(LN(H107)+LN(H127))/2-LN(K114*K115^7)</f>
        <v>-3.6525530898347784</v>
      </c>
    </row>
    <row r="108" spans="1:9" ht="12.75">
      <c r="A108" t="s">
        <v>72</v>
      </c>
      <c r="B108">
        <f>B68*10000/B62</f>
        <v>0.19518031076646378</v>
      </c>
      <c r="C108">
        <f>C68*10000/C62</f>
        <v>0.048631559520326835</v>
      </c>
      <c r="D108">
        <f>D68*10000/D62</f>
        <v>0.08640872333430215</v>
      </c>
      <c r="E108">
        <f>E68*10000/E62</f>
        <v>0.23079899179710828</v>
      </c>
      <c r="F108">
        <f>F68*10000/F62</f>
        <v>0.1496190861443681</v>
      </c>
      <c r="G108">
        <f>AVERAGE(C108:E108)</f>
        <v>0.12194642488391243</v>
      </c>
      <c r="H108">
        <f>STDEV(C108:E108)</f>
        <v>0.0961428079429284</v>
      </c>
      <c r="I108">
        <f>(B108*B4+C108*C4+D108*D4+E108*E4+F108*F4)/SUM(B4:F4)</f>
        <v>0.13624482574231211</v>
      </c>
    </row>
    <row r="109" spans="1:9" ht="12.75">
      <c r="A109" t="s">
        <v>73</v>
      </c>
      <c r="B109">
        <f>B69*10000/B62</f>
        <v>-0.15856487303463618</v>
      </c>
      <c r="C109">
        <f>C69*10000/C62</f>
        <v>-0.11814284546917815</v>
      </c>
      <c r="D109">
        <f>D69*10000/D62</f>
        <v>-0.20930558929641546</v>
      </c>
      <c r="E109">
        <f>E69*10000/E62</f>
        <v>-0.07261611031442698</v>
      </c>
      <c r="F109">
        <f>F69*10000/F62</f>
        <v>-0.06691422192800424</v>
      </c>
      <c r="G109">
        <f>AVERAGE(C109:E109)</f>
        <v>-0.13335484836000686</v>
      </c>
      <c r="H109">
        <f>STDEV(C109:E109)</f>
        <v>0.06960285331834322</v>
      </c>
      <c r="I109">
        <f>(B109*B4+C109*C4+D109*D4+E109*E4+F109*F4)/SUM(B4:F4)</f>
        <v>-0.12813522878038922</v>
      </c>
    </row>
    <row r="110" spans="1:11" ht="12.75">
      <c r="A110" t="s">
        <v>74</v>
      </c>
      <c r="B110">
        <f>B70*10000/B62</f>
        <v>-0.4145665638825625</v>
      </c>
      <c r="C110">
        <f>C70*10000/C62</f>
        <v>-0.14805823707645266</v>
      </c>
      <c r="D110">
        <f>D70*10000/D62</f>
        <v>-0.08697166742333992</v>
      </c>
      <c r="E110">
        <f>E70*10000/E62</f>
        <v>-0.1935024254209517</v>
      </c>
      <c r="F110">
        <f>F70*10000/F62</f>
        <v>-0.5013058068100107</v>
      </c>
      <c r="G110">
        <f>AVERAGE(C110:E110)</f>
        <v>-0.14284410997358143</v>
      </c>
      <c r="H110">
        <f>STDEV(C110:E110)</f>
        <v>0.053456439658567834</v>
      </c>
      <c r="I110">
        <f>(B110*B4+C110*C4+D110*D4+E110*E4+F110*F4)/SUM(B4:F4)</f>
        <v>-0.23004007590352143</v>
      </c>
      <c r="K110">
        <f>EXP(AVERAGE(K103:K107))</f>
        <v>0.026192527011086535</v>
      </c>
    </row>
    <row r="111" spans="1:9" ht="12.75">
      <c r="A111" t="s">
        <v>75</v>
      </c>
      <c r="B111">
        <f>B71*10000/B62</f>
        <v>0.031483006523006625</v>
      </c>
      <c r="C111">
        <f>C71*10000/C62</f>
        <v>0.055766070317881236</v>
      </c>
      <c r="D111">
        <f>D71*10000/D62</f>
        <v>0.07349554146783757</v>
      </c>
      <c r="E111">
        <f>E71*10000/E62</f>
        <v>0.031948451648506425</v>
      </c>
      <c r="F111">
        <f>F71*10000/F62</f>
        <v>0.022626529514908622</v>
      </c>
      <c r="G111">
        <f>AVERAGE(C111:E111)</f>
        <v>0.05373668781140842</v>
      </c>
      <c r="H111">
        <f>STDEV(C111:E111)</f>
        <v>0.02084775678897071</v>
      </c>
      <c r="I111">
        <f>(B111*B4+C111*C4+D111*D4+E111*E4+F111*F4)/SUM(B4:F4)</f>
        <v>0.046360778709722446</v>
      </c>
    </row>
    <row r="112" spans="1:9" ht="12.75">
      <c r="A112" t="s">
        <v>76</v>
      </c>
      <c r="B112">
        <f>B72*10000/B62</f>
        <v>-0.043190297769300834</v>
      </c>
      <c r="C112">
        <f>C72*10000/C62</f>
        <v>-0.02238072454732342</v>
      </c>
      <c r="D112">
        <f>D72*10000/D62</f>
        <v>-0.029842173837394296</v>
      </c>
      <c r="E112">
        <f>E72*10000/E62</f>
        <v>-0.025259946351119094</v>
      </c>
      <c r="F112">
        <f>F72*10000/F62</f>
        <v>-0.029473694102557776</v>
      </c>
      <c r="G112">
        <f>AVERAGE(C112:E112)</f>
        <v>-0.025827614911945605</v>
      </c>
      <c r="H112">
        <f>STDEV(C112:E112)</f>
        <v>0.0037629764911951795</v>
      </c>
      <c r="I112">
        <f>(B112*B4+C112*C4+D112*D4+E112*E4+F112*F4)/SUM(B4:F4)</f>
        <v>-0.028828726097414638</v>
      </c>
    </row>
    <row r="113" spans="1:9" ht="12.75">
      <c r="A113" t="s">
        <v>77</v>
      </c>
      <c r="B113">
        <f>B73*10000/B62</f>
        <v>0.010417143246436176</v>
      </c>
      <c r="C113">
        <f>C73*10000/C62</f>
        <v>0.003410653708282779</v>
      </c>
      <c r="D113">
        <f>D73*10000/D62</f>
        <v>-0.004973502494981958</v>
      </c>
      <c r="E113">
        <f>E73*10000/E62</f>
        <v>-0.019658106515188196</v>
      </c>
      <c r="F113">
        <f>F73*10000/F62</f>
        <v>-0.047211990199702576</v>
      </c>
      <c r="G113">
        <f>AVERAGE(C113:E113)</f>
        <v>-0.007073651767295792</v>
      </c>
      <c r="H113">
        <f>STDEV(C113:E113)</f>
        <v>0.01167689576841805</v>
      </c>
      <c r="I113">
        <f>(B113*B4+C113*C4+D113*D4+E113*E4+F113*F4)/SUM(B4:F4)</f>
        <v>-0.009895382883679936</v>
      </c>
    </row>
    <row r="114" spans="1:11" ht="12.75">
      <c r="A114" t="s">
        <v>78</v>
      </c>
      <c r="B114">
        <f>B74*10000/B62</f>
        <v>-0.2172304470549424</v>
      </c>
      <c r="C114">
        <f>C74*10000/C62</f>
        <v>-0.2015372065069417</v>
      </c>
      <c r="D114">
        <f>D74*10000/D62</f>
        <v>-0.2088832657148168</v>
      </c>
      <c r="E114">
        <f>E74*10000/E62</f>
        <v>-0.19941154717392584</v>
      </c>
      <c r="F114">
        <f>F74*10000/F62</f>
        <v>-0.1381320281075263</v>
      </c>
      <c r="G114">
        <f>AVERAGE(C114:E114)</f>
        <v>-0.20327733979856144</v>
      </c>
      <c r="H114">
        <f>STDEV(C114:E114)</f>
        <v>0.004969850192301762</v>
      </c>
      <c r="I114">
        <f>(B114*B4+C114*C4+D114*D4+E114*E4+F114*F4)/SUM(B4:F4)</f>
        <v>-0.19660531784631272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-0.0017306806740498208</v>
      </c>
      <c r="C115">
        <f>C75*10000/C62</f>
        <v>0.001818428110082253</v>
      </c>
      <c r="D115">
        <f>D75*10000/D62</f>
        <v>0.0018247602892346802</v>
      </c>
      <c r="E115">
        <f>E75*10000/E62</f>
        <v>-0.0034274914064302523</v>
      </c>
      <c r="F115">
        <f>F75*10000/F62</f>
        <v>-0.0038524575541499496</v>
      </c>
      <c r="G115">
        <f>AVERAGE(C115:E115)</f>
        <v>7.189899762889363E-05</v>
      </c>
      <c r="H115">
        <f>STDEV(C115:E115)</f>
        <v>0.0030305626415138044</v>
      </c>
      <c r="I115">
        <f>(B115*B4+C115*C4+D115*D4+E115*E4+F115*F4)/SUM(B4:F4)</f>
        <v>-0.0007128644651969776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-159.39984731965583</v>
      </c>
      <c r="C122">
        <f>C82*10000/C62</f>
        <v>-83.4621574874764</v>
      </c>
      <c r="D122">
        <f>D82*10000/D62</f>
        <v>15.486679933426878</v>
      </c>
      <c r="E122">
        <f>E82*10000/E62</f>
        <v>105.73224962419333</v>
      </c>
      <c r="F122">
        <f>F82*10000/F62</f>
        <v>106.59765395145993</v>
      </c>
      <c r="G122">
        <f>AVERAGE(C122:E122)</f>
        <v>12.585590690047937</v>
      </c>
      <c r="H122">
        <f>STDEV(C122:E122)</f>
        <v>94.63056144651469</v>
      </c>
      <c r="I122">
        <f>(B122*B4+C122*C4+D122*D4+E122*E4+F122*F4)/SUM(B4:F4)</f>
        <v>0.21088089536003246</v>
      </c>
    </row>
    <row r="123" spans="1:9" ht="12.75">
      <c r="A123" t="s">
        <v>82</v>
      </c>
      <c r="B123">
        <f>B83*10000/B62</f>
        <v>-3.3232420552837225</v>
      </c>
      <c r="C123">
        <f>C83*10000/C62</f>
        <v>0.2787538590131283</v>
      </c>
      <c r="D123">
        <f>D83*10000/D62</f>
        <v>-0.7853280002600274</v>
      </c>
      <c r="E123">
        <f>E83*10000/E62</f>
        <v>-1.0939792852053083</v>
      </c>
      <c r="F123">
        <f>F83*10000/F62</f>
        <v>1.6043412600149975</v>
      </c>
      <c r="G123">
        <f>AVERAGE(C123:E123)</f>
        <v>-0.5335178088174025</v>
      </c>
      <c r="H123">
        <f>STDEV(C123:E123)</f>
        <v>0.7201773050400416</v>
      </c>
      <c r="I123">
        <f>(B123*B4+C123*C4+D123*D4+E123*E4+F123*F4)/SUM(B4:F4)</f>
        <v>-0.6522877859466227</v>
      </c>
    </row>
    <row r="124" spans="1:9" ht="12.75">
      <c r="A124" t="s">
        <v>83</v>
      </c>
      <c r="B124">
        <f>B84*10000/B62</f>
        <v>-1.0388345590284087</v>
      </c>
      <c r="C124">
        <f>C84*10000/C62</f>
        <v>0.6657397275027932</v>
      </c>
      <c r="D124">
        <f>D84*10000/D62</f>
        <v>1.937816557311219</v>
      </c>
      <c r="E124">
        <f>E84*10000/E62</f>
        <v>2.907659178547889</v>
      </c>
      <c r="F124">
        <f>F84*10000/F62</f>
        <v>3.239950933847693</v>
      </c>
      <c r="G124">
        <f>AVERAGE(C124:E124)</f>
        <v>1.8370718211206338</v>
      </c>
      <c r="H124">
        <f>STDEV(C124:E124)</f>
        <v>1.1243499600418763</v>
      </c>
      <c r="I124">
        <f>(B124*B4+C124*C4+D124*D4+E124*E4+F124*F4)/SUM(B4:F4)</f>
        <v>1.6075952924617893</v>
      </c>
    </row>
    <row r="125" spans="1:9" ht="12.75">
      <c r="A125" t="s">
        <v>84</v>
      </c>
      <c r="B125">
        <f>B85*10000/B62</f>
        <v>-0.6068933846908705</v>
      </c>
      <c r="C125">
        <f>C85*10000/C62</f>
        <v>0.9787441885457875</v>
      </c>
      <c r="D125">
        <f>D85*10000/D62</f>
        <v>0.7131290093046962</v>
      </c>
      <c r="E125">
        <f>E85*10000/E62</f>
        <v>-0.017272831850833142</v>
      </c>
      <c r="F125">
        <f>F85*10000/F62</f>
        <v>-1.8166877065199074</v>
      </c>
      <c r="G125">
        <f>AVERAGE(C125:E125)</f>
        <v>0.5582001219998836</v>
      </c>
      <c r="H125">
        <f>STDEV(C125:E125)</f>
        <v>0.5157661256044942</v>
      </c>
      <c r="I125">
        <f>(B125*B4+C125*C4+D125*D4+E125*E4+F125*F4)/SUM(B4:F4)</f>
        <v>0.07255204615630852</v>
      </c>
    </row>
    <row r="126" spans="1:9" ht="12.75">
      <c r="A126" t="s">
        <v>85</v>
      </c>
      <c r="B126">
        <f>B86*10000/B62</f>
        <v>0.48021465164048216</v>
      </c>
      <c r="C126">
        <f>C86*10000/C62</f>
        <v>0.5569856077567084</v>
      </c>
      <c r="D126">
        <f>D86*10000/D62</f>
        <v>0.9544895569256411</v>
      </c>
      <c r="E126">
        <f>E86*10000/E62</f>
        <v>0.7491678754559413</v>
      </c>
      <c r="F126">
        <f>F86*10000/F62</f>
        <v>2.7194180039938503</v>
      </c>
      <c r="G126">
        <f>AVERAGE(C126:E126)</f>
        <v>0.753547680046097</v>
      </c>
      <c r="H126">
        <f>STDEV(C126:E126)</f>
        <v>0.19878816468142746</v>
      </c>
      <c r="I126">
        <f>(B126*B4+C126*C4+D126*D4+E126*E4+F126*F4)/SUM(B4:F4)</f>
        <v>0.9762463451553014</v>
      </c>
    </row>
    <row r="127" spans="1:9" ht="12.75">
      <c r="A127" t="s">
        <v>86</v>
      </c>
      <c r="B127">
        <f>B87*10000/B62</f>
        <v>-0.24584140675521388</v>
      </c>
      <c r="C127">
        <f>C87*10000/C62</f>
        <v>0.14825660220114142</v>
      </c>
      <c r="D127">
        <f>D87*10000/D62</f>
        <v>-0.0892499467331092</v>
      </c>
      <c r="E127">
        <f>E87*10000/E62</f>
        <v>0.16260160394388887</v>
      </c>
      <c r="F127">
        <f>F87*10000/F62</f>
        <v>0.8555386991153824</v>
      </c>
      <c r="G127">
        <f>AVERAGE(C127:E127)</f>
        <v>0.0738694198039737</v>
      </c>
      <c r="H127">
        <f>STDEV(C127:E127)</f>
        <v>0.14144748344648714</v>
      </c>
      <c r="I127">
        <f>(B127*B4+C127*C4+D127*D4+E127*E4+F127*F4)/SUM(B4:F4)</f>
        <v>0.13187574268991276</v>
      </c>
    </row>
    <row r="128" spans="1:9" ht="12.75">
      <c r="A128" t="s">
        <v>87</v>
      </c>
      <c r="B128">
        <f>B88*10000/B62</f>
        <v>-0.27089793805100054</v>
      </c>
      <c r="C128">
        <f>C88*10000/C62</f>
        <v>0.2795483292436251</v>
      </c>
      <c r="D128">
        <f>D88*10000/D62</f>
        <v>0.31139471507594096</v>
      </c>
      <c r="E128">
        <f>E88*10000/E62</f>
        <v>0.33094280693147193</v>
      </c>
      <c r="F128">
        <f>F88*10000/F62</f>
        <v>0.11056210166915127</v>
      </c>
      <c r="G128">
        <f>AVERAGE(C128:E128)</f>
        <v>0.307295283750346</v>
      </c>
      <c r="H128">
        <f>STDEV(C128:E128)</f>
        <v>0.0259413200723597</v>
      </c>
      <c r="I128">
        <f>(B128*B4+C128*C4+D128*D4+E128*E4+F128*F4)/SUM(B4:F4)</f>
        <v>0.19728776771607873</v>
      </c>
    </row>
    <row r="129" spans="1:9" ht="12.75">
      <c r="A129" t="s">
        <v>88</v>
      </c>
      <c r="B129">
        <f>B89*10000/B62</f>
        <v>-0.03423846639521492</v>
      </c>
      <c r="C129">
        <f>C89*10000/C62</f>
        <v>0.09923718309762761</v>
      </c>
      <c r="D129">
        <f>D89*10000/D62</f>
        <v>0.09841013630698324</v>
      </c>
      <c r="E129">
        <f>E89*10000/E62</f>
        <v>0.036025204947560674</v>
      </c>
      <c r="F129">
        <f>F89*10000/F62</f>
        <v>-0.13978384313186537</v>
      </c>
      <c r="G129">
        <f>AVERAGE(C129:E129)</f>
        <v>0.07789084145072384</v>
      </c>
      <c r="H129">
        <f>STDEV(C129:E129)</f>
        <v>0.036259062887224774</v>
      </c>
      <c r="I129">
        <f>(B129*B4+C129*C4+D129*D4+E129*E4+F129*F4)/SUM(B4:F4)</f>
        <v>0.03260276767595321</v>
      </c>
    </row>
    <row r="130" spans="1:9" ht="12.75">
      <c r="A130" t="s">
        <v>89</v>
      </c>
      <c r="B130">
        <f>B90*10000/B62</f>
        <v>0.1278269621777041</v>
      </c>
      <c r="C130">
        <f>C90*10000/C62</f>
        <v>0.08503247090711658</v>
      </c>
      <c r="D130">
        <f>D90*10000/D62</f>
        <v>0.10591561592506256</v>
      </c>
      <c r="E130">
        <f>E90*10000/E62</f>
        <v>-0.00337908304487982</v>
      </c>
      <c r="F130">
        <f>F90*10000/F62</f>
        <v>0.174362071323156</v>
      </c>
      <c r="G130">
        <f>AVERAGE(C130:E130)</f>
        <v>0.0625230012624331</v>
      </c>
      <c r="H130">
        <f>STDEV(C130:E130)</f>
        <v>0.05802016867862655</v>
      </c>
      <c r="I130">
        <f>(B130*B4+C130*C4+D130*D4+E130*E4+F130*F4)/SUM(B4:F4)</f>
        <v>0.08690462342871277</v>
      </c>
    </row>
    <row r="131" spans="1:9" ht="12.75">
      <c r="A131" t="s">
        <v>90</v>
      </c>
      <c r="B131">
        <f>B91*10000/B62</f>
        <v>-0.012128464928562442</v>
      </c>
      <c r="C131">
        <f>C91*10000/C62</f>
        <v>0.024735834036363744</v>
      </c>
      <c r="D131">
        <f>D91*10000/D62</f>
        <v>0.008912054190728177</v>
      </c>
      <c r="E131">
        <f>E91*10000/E62</f>
        <v>0.031535455403051915</v>
      </c>
      <c r="F131">
        <f>F91*10000/F62</f>
        <v>0.08576733924345079</v>
      </c>
      <c r="G131">
        <f>AVERAGE(C131:E131)</f>
        <v>0.021727781210047942</v>
      </c>
      <c r="H131">
        <f>STDEV(C131:E131)</f>
        <v>0.01160779294085972</v>
      </c>
      <c r="I131">
        <f>(B131*B4+C131*C4+D131*D4+E131*E4+F131*F4)/SUM(B4:F4)</f>
        <v>0.025369730190567655</v>
      </c>
    </row>
    <row r="132" spans="1:9" ht="12.75">
      <c r="A132" t="s">
        <v>91</v>
      </c>
      <c r="B132">
        <f>B92*10000/B62</f>
        <v>-0.020429473899764256</v>
      </c>
      <c r="C132">
        <f>C92*10000/C62</f>
        <v>0.048141400314024384</v>
      </c>
      <c r="D132">
        <f>D92*10000/D62</f>
        <v>0.03413385399754961</v>
      </c>
      <c r="E132">
        <f>E92*10000/E62</f>
        <v>0.02857753874897021</v>
      </c>
      <c r="F132">
        <f>F92*10000/F62</f>
        <v>0.0010089003330267627</v>
      </c>
      <c r="G132">
        <f>AVERAGE(C132:E132)</f>
        <v>0.0369509310201814</v>
      </c>
      <c r="H132">
        <f>STDEV(C132:E132)</f>
        <v>0.01008157289552234</v>
      </c>
      <c r="I132">
        <f>(B132*B4+C132*C4+D132*D4+E132*E4+F132*F4)/SUM(B4:F4)</f>
        <v>0.02384403016104601</v>
      </c>
    </row>
    <row r="133" spans="1:9" ht="12.75">
      <c r="A133" t="s">
        <v>92</v>
      </c>
      <c r="B133">
        <f>B93*10000/B62</f>
        <v>0.09257926287565876</v>
      </c>
      <c r="C133">
        <f>C93*10000/C62</f>
        <v>0.08767873546401192</v>
      </c>
      <c r="D133">
        <f>D93*10000/D62</f>
        <v>0.08541630789852495</v>
      </c>
      <c r="E133">
        <f>E93*10000/E62</f>
        <v>0.0922508607472305</v>
      </c>
      <c r="F133">
        <f>F93*10000/F62</f>
        <v>0.0707370571939635</v>
      </c>
      <c r="G133">
        <f>AVERAGE(C133:E133)</f>
        <v>0.0884486347032558</v>
      </c>
      <c r="H133">
        <f>STDEV(C133:E133)</f>
        <v>0.0034817146335355703</v>
      </c>
      <c r="I133">
        <f>(B133*B4+C133*C4+D133*D4+E133*E4+F133*F4)/SUM(B4:F4)</f>
        <v>0.08668376041672277</v>
      </c>
    </row>
    <row r="134" spans="1:9" ht="12.75">
      <c r="A134" t="s">
        <v>93</v>
      </c>
      <c r="B134">
        <f>B94*10000/B62</f>
        <v>0.029030278404076893</v>
      </c>
      <c r="C134">
        <f>C94*10000/C62</f>
        <v>0.019499553969016255</v>
      </c>
      <c r="D134">
        <f>D94*10000/D62</f>
        <v>0.01163087879114667</v>
      </c>
      <c r="E134">
        <f>E94*10000/E62</f>
        <v>-0.007459652954709885</v>
      </c>
      <c r="F134">
        <f>F94*10000/F62</f>
        <v>-0.04333278118415629</v>
      </c>
      <c r="G134">
        <f>AVERAGE(C134:E134)</f>
        <v>0.007890259935151014</v>
      </c>
      <c r="H134">
        <f>STDEV(C134:E134)</f>
        <v>0.013863400793399995</v>
      </c>
      <c r="I134">
        <f>(B134*B4+C134*C4+D134*D4+E134*E4+F134*F4)/SUM(B4:F4)</f>
        <v>0.004118005948100289</v>
      </c>
    </row>
    <row r="135" spans="1:9" ht="12.75">
      <c r="A135" t="s">
        <v>94</v>
      </c>
      <c r="B135">
        <f>B95*10000/B62</f>
        <v>-0.0028914894310843363</v>
      </c>
      <c r="C135">
        <f>C95*10000/C62</f>
        <v>0.0022826918828769164</v>
      </c>
      <c r="D135">
        <f>D95*10000/D62</f>
        <v>0.0037109346218597806</v>
      </c>
      <c r="E135">
        <f>E95*10000/E62</f>
        <v>0.0012294209392546241</v>
      </c>
      <c r="F135">
        <f>F95*10000/F62</f>
        <v>0.0027751190770801096</v>
      </c>
      <c r="G135">
        <f>AVERAGE(C135:E135)</f>
        <v>0.0024076824813304403</v>
      </c>
      <c r="H135">
        <f>STDEV(C135:E135)</f>
        <v>0.0012454696007994253</v>
      </c>
      <c r="I135">
        <f>(B135*B4+C135*C4+D135*D4+E135*E4+F135*F4)/SUM(B4:F4)</f>
        <v>0.0016890084819840049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2005-07-13T05:17:40Z</cp:lastPrinted>
  <dcterms:created xsi:type="dcterms:W3CDTF">2005-07-13T05:17:40Z</dcterms:created>
  <dcterms:modified xsi:type="dcterms:W3CDTF">2005-07-14T11:38:45Z</dcterms:modified>
  <cp:category/>
  <cp:version/>
  <cp:contentType/>
  <cp:contentStatus/>
</cp:coreProperties>
</file>