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<sst xmlns="http://schemas.openxmlformats.org/spreadsheetml/2006/main" count="204" uniqueCount="99">
  <si>
    <t xml:space="preserve"> Wed 13/07/2005       08:00:03</t>
  </si>
  <si>
    <t>LISSNER</t>
  </si>
  <si>
    <t>HCMQAP609_x001B_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</si>
  <si>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</si>
  <si>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</si>
  <si>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</si>
  <si>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</si>
  <si>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</si>
  <si>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</si>
  <si>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</si>
  <si>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</si>
  <si>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</si>
  <si>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</si>
  <si>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</si>
  <si>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</si>
  <si>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</si>
  <si>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</si>
  <si>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</si>
  <si>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</si>
  <si>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</si>
  <si>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</si>
  <si>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</si>
  <si>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</si>
  <si>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</si>
  <si>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</si>
  <si>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</si>
  <si>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</si>
  <si>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</si>
  <si>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</si>
  <si>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</si>
  <si>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</si>
  <si>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</si>
  <si>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</si>
  <si>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</si>
  <si>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</si>
  <si>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</si>
  <si>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</si>
  <si>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</si>
  <si>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</si>
  <si>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</si>
  <si>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</si>
  <si>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</si>
  <si>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</si>
  <si>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</si>
  <si>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</si>
  <si>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</si>
  <si>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</si>
  <si>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</si>
  <si>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</si>
  <si>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</si>
  <si>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</si>
  <si>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</si>
  <si>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</si>
  <si>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</si>
  <si>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</si>
  <si>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</si>
  <si>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</si>
  <si>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</si>
  <si>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</si>
  <si>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</si>
  <si>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</si>
  <si>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</si>
  <si>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</si>
  <si>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</si>
  <si>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</si>
  <si>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</si>
  <si>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</si>
  <si>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</si>
  <si>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</si>
  <si>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</si>
  <si>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</si>
  <si>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</si>
  <si>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</si>
  <si>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</si>
  <si>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</si>
  <si>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</si>
  <si>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</si>
  <si>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</si>
  <si>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</si>
  <si>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</si>
  <si>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</si>
  <si>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</si>
  <si>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</si>
  <si>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</si>
  <si>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</si>
  <si>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</si>
  <si>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</si>
  <si>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</si>
  <si>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</si>
  <si>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</si>
  <si>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</si>
  <si>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</si>
  <si>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</si>
  <si>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</si>
  <si>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</si>
  <si>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</si>
  <si>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</si>
  <si>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</si>
  <si>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HCMQAP609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</si>
</sst>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-1.763034</c:v>
                </c:pt>
                <c:pt idx="1">
                  <c:v>1.232984</c:v>
                </c:pt>
                <c:pt idx="2">
                  <c:v>0.9944077</c:v>
                </c:pt>
                <c:pt idx="3">
                  <c:v>2.594251</c:v>
                </c:pt>
                <c:pt idx="4">
                  <c:v>-4.007643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-2.192297</c:v>
                </c:pt>
                <c:pt idx="1">
                  <c:v>-0.2305544</c:v>
                </c:pt>
                <c:pt idx="2">
                  <c:v>-0.516496</c:v>
                </c:pt>
                <c:pt idx="3">
                  <c:v>0.5850874</c:v>
                </c:pt>
                <c:pt idx="4">
                  <c:v>6.506431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3.253734</c:v>
                </c:pt>
                <c:pt idx="1">
                  <c:v>1.735083</c:v>
                </c:pt>
                <c:pt idx="2">
                  <c:v>2.282095</c:v>
                </c:pt>
                <c:pt idx="3">
                  <c:v>1.258435</c:v>
                </c:pt>
                <c:pt idx="4">
                  <c:v>13.80905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-0.6756902</c:v>
                </c:pt>
                <c:pt idx="1">
                  <c:v>0.09635912</c:v>
                </c:pt>
                <c:pt idx="2">
                  <c:v>-0.1834063</c:v>
                </c:pt>
                <c:pt idx="3">
                  <c:v>0.299364</c:v>
                </c:pt>
                <c:pt idx="4">
                  <c:v>2.000759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0.3909991</c:v>
                </c:pt>
                <c:pt idx="1">
                  <c:v>0.2555649</c:v>
                </c:pt>
                <c:pt idx="2">
                  <c:v>-0.02660704</c:v>
                </c:pt>
                <c:pt idx="3">
                  <c:v>0.6314843</c:v>
                </c:pt>
                <c:pt idx="4">
                  <c:v>-0.3337113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0.1971457</c:v>
                </c:pt>
                <c:pt idx="1">
                  <c:v>1.308418</c:v>
                </c:pt>
                <c:pt idx="2">
                  <c:v>1.819301</c:v>
                </c:pt>
                <c:pt idx="3">
                  <c:v>1.748286</c:v>
                </c:pt>
                <c:pt idx="4">
                  <c:v>2.476814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-0.03154127</c:v>
                </c:pt>
                <c:pt idx="1">
                  <c:v>-0.8602132</c:v>
                </c:pt>
                <c:pt idx="2">
                  <c:v>-0.01067089</c:v>
                </c:pt>
                <c:pt idx="3">
                  <c:v>-0.8639362</c:v>
                </c:pt>
                <c:pt idx="4">
                  <c:v>-0.9169656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-0.08795545</c:v>
                </c:pt>
                <c:pt idx="1">
                  <c:v>0.5661863</c:v>
                </c:pt>
                <c:pt idx="2">
                  <c:v>0.02821923</c:v>
                </c:pt>
                <c:pt idx="3">
                  <c:v>0.3778673</c:v>
                </c:pt>
                <c:pt idx="4">
                  <c:v>-0.8146963</c:v>
                </c:pt>
              </c:numCache>
            </c:numRef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-0.002252</v>
      </c>
      <c r="C4" s="12">
        <v>-0.003749</v>
      </c>
      <c r="D4" s="12">
        <v>-0.003747</v>
      </c>
      <c r="E4" s="12">
        <v>-0.003748</v>
      </c>
      <c r="F4" s="24">
        <v>-0.002082</v>
      </c>
      <c r="G4" s="34">
        <v>-0.011681</v>
      </c>
    </row>
    <row r="5" spans="1:7" ht="12.75" thickBot="1">
      <c r="A5" s="44" t="s">
        <v>13</v>
      </c>
      <c r="B5" s="45">
        <v>-2.653741</v>
      </c>
      <c r="C5" s="46">
        <v>-1.695764</v>
      </c>
      <c r="D5" s="46">
        <v>0.509094</v>
      </c>
      <c r="E5" s="46">
        <v>2.321284</v>
      </c>
      <c r="F5" s="47">
        <v>0.873476</v>
      </c>
      <c r="G5" s="48">
        <v>8.808936</v>
      </c>
    </row>
    <row r="6" spans="1:7" ht="12.75" thickTop="1">
      <c r="A6" s="6" t="s">
        <v>14</v>
      </c>
      <c r="B6" s="39">
        <v>163.8545</v>
      </c>
      <c r="C6" s="40">
        <v>-131.5693</v>
      </c>
      <c r="D6" s="40">
        <v>78.1216</v>
      </c>
      <c r="E6" s="40">
        <v>-97.53805</v>
      </c>
      <c r="F6" s="41">
        <v>94.6702</v>
      </c>
      <c r="G6" s="42">
        <v>-0.002165856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-1.763034</v>
      </c>
      <c r="C8" s="13">
        <v>1.232984</v>
      </c>
      <c r="D8" s="13">
        <v>0.9944077</v>
      </c>
      <c r="E8" s="13">
        <v>2.594251</v>
      </c>
      <c r="F8" s="25">
        <v>-4.007643</v>
      </c>
      <c r="G8" s="35">
        <v>0.3695993</v>
      </c>
    </row>
    <row r="9" spans="1:7" ht="12">
      <c r="A9" s="20" t="s">
        <v>17</v>
      </c>
      <c r="B9" s="29">
        <v>0.3909991</v>
      </c>
      <c r="C9" s="13">
        <v>0.2555649</v>
      </c>
      <c r="D9" s="13">
        <v>-0.02660704</v>
      </c>
      <c r="E9" s="13">
        <v>0.6314843</v>
      </c>
      <c r="F9" s="25">
        <v>-0.3337113</v>
      </c>
      <c r="G9" s="35">
        <v>0.2189909</v>
      </c>
    </row>
    <row r="10" spans="1:7" ht="12">
      <c r="A10" s="20" t="s">
        <v>18</v>
      </c>
      <c r="B10" s="29">
        <v>-0.03154127</v>
      </c>
      <c r="C10" s="13">
        <v>-0.8602132</v>
      </c>
      <c r="D10" s="13">
        <v>-0.01067089</v>
      </c>
      <c r="E10" s="13">
        <v>-0.8639362</v>
      </c>
      <c r="F10" s="25">
        <v>-0.9169656</v>
      </c>
      <c r="G10" s="35">
        <v>-0.5445676</v>
      </c>
    </row>
    <row r="11" spans="1:7" ht="12">
      <c r="A11" s="21" t="s">
        <v>19</v>
      </c>
      <c r="B11" s="31">
        <v>3.253734</v>
      </c>
      <c r="C11" s="15">
        <v>1.735083</v>
      </c>
      <c r="D11" s="15">
        <v>2.282095</v>
      </c>
      <c r="E11" s="15">
        <v>1.258435</v>
      </c>
      <c r="F11" s="27">
        <v>13.80905</v>
      </c>
      <c r="G11" s="37">
        <v>3.585313</v>
      </c>
    </row>
    <row r="12" spans="1:7" ht="12">
      <c r="A12" s="20" t="s">
        <v>20</v>
      </c>
      <c r="B12" s="29">
        <v>0.3667124</v>
      </c>
      <c r="C12" s="13">
        <v>0.06540482</v>
      </c>
      <c r="D12" s="13">
        <v>0.09672838</v>
      </c>
      <c r="E12" s="13">
        <v>0.02724466</v>
      </c>
      <c r="F12" s="25">
        <v>-0.2588249</v>
      </c>
      <c r="G12" s="35">
        <v>0.06397279</v>
      </c>
    </row>
    <row r="13" spans="1:7" ht="12">
      <c r="A13" s="20" t="s">
        <v>21</v>
      </c>
      <c r="B13" s="29">
        <v>-0.1257968</v>
      </c>
      <c r="C13" s="13">
        <v>-0.001179802</v>
      </c>
      <c r="D13" s="13">
        <v>-0.002911514</v>
      </c>
      <c r="E13" s="13">
        <v>0.1214628</v>
      </c>
      <c r="F13" s="25">
        <v>0.06586663</v>
      </c>
      <c r="G13" s="35">
        <v>0.01886762</v>
      </c>
    </row>
    <row r="14" spans="1:7" ht="12">
      <c r="A14" s="20" t="s">
        <v>22</v>
      </c>
      <c r="B14" s="29">
        <v>-0.2347689</v>
      </c>
      <c r="C14" s="13">
        <v>-0.06154103</v>
      </c>
      <c r="D14" s="13">
        <v>-0.04797036</v>
      </c>
      <c r="E14" s="13">
        <v>-0.1037429</v>
      </c>
      <c r="F14" s="25">
        <v>-0.01951842</v>
      </c>
      <c r="G14" s="35">
        <v>-0.08785345</v>
      </c>
    </row>
    <row r="15" spans="1:7" ht="12">
      <c r="A15" s="21" t="s">
        <v>23</v>
      </c>
      <c r="B15" s="31">
        <v>-0.4288896</v>
      </c>
      <c r="C15" s="15">
        <v>-0.2257574</v>
      </c>
      <c r="D15" s="15">
        <v>-0.1648903</v>
      </c>
      <c r="E15" s="15">
        <v>-0.2386743</v>
      </c>
      <c r="F15" s="27">
        <v>-0.3985991</v>
      </c>
      <c r="G15" s="37">
        <v>-0.2666879</v>
      </c>
    </row>
    <row r="16" spans="1:7" ht="12">
      <c r="A16" s="20" t="s">
        <v>24</v>
      </c>
      <c r="B16" s="29">
        <v>0.03982069</v>
      </c>
      <c r="C16" s="13">
        <v>-0.01465747</v>
      </c>
      <c r="D16" s="13">
        <v>-0.007924153</v>
      </c>
      <c r="E16" s="13">
        <v>0.0001389423</v>
      </c>
      <c r="F16" s="25">
        <v>-0.0194819</v>
      </c>
      <c r="G16" s="35">
        <v>-0.00224877</v>
      </c>
    </row>
    <row r="17" spans="1:7" ht="12">
      <c r="A17" s="20" t="s">
        <v>25</v>
      </c>
      <c r="B17" s="29">
        <v>-0.02318088</v>
      </c>
      <c r="C17" s="13">
        <v>-0.01733782</v>
      </c>
      <c r="D17" s="13">
        <v>-0.02158844</v>
      </c>
      <c r="E17" s="13">
        <v>-0.03520244</v>
      </c>
      <c r="F17" s="25">
        <v>-0.04397274</v>
      </c>
      <c r="G17" s="35">
        <v>-0.02706103</v>
      </c>
    </row>
    <row r="18" spans="1:7" ht="12">
      <c r="A18" s="20" t="s">
        <v>26</v>
      </c>
      <c r="B18" s="29">
        <v>-0.05971617</v>
      </c>
      <c r="C18" s="13">
        <v>0.04367029</v>
      </c>
      <c r="D18" s="13">
        <v>-0.01615714</v>
      </c>
      <c r="E18" s="13">
        <v>0.03280715</v>
      </c>
      <c r="F18" s="25">
        <v>-0.03894131</v>
      </c>
      <c r="G18" s="35">
        <v>0.0006850198</v>
      </c>
    </row>
    <row r="19" spans="1:7" ht="12">
      <c r="A19" s="21" t="s">
        <v>27</v>
      </c>
      <c r="B19" s="31">
        <v>-0.2166179</v>
      </c>
      <c r="C19" s="15">
        <v>-0.1984359</v>
      </c>
      <c r="D19" s="15">
        <v>-0.2051792</v>
      </c>
      <c r="E19" s="15">
        <v>-0.1926061</v>
      </c>
      <c r="F19" s="27">
        <v>-0.1583448</v>
      </c>
      <c r="G19" s="37">
        <v>-0.1959252</v>
      </c>
    </row>
    <row r="20" spans="1:7" ht="12.75" thickBot="1">
      <c r="A20" s="44" t="s">
        <v>28</v>
      </c>
      <c r="B20" s="45">
        <v>0.002579292</v>
      </c>
      <c r="C20" s="46">
        <v>0.002854516</v>
      </c>
      <c r="D20" s="46">
        <v>0.0004956095</v>
      </c>
      <c r="E20" s="46">
        <v>0.004896227</v>
      </c>
      <c r="F20" s="47">
        <v>-0.0011375</v>
      </c>
      <c r="G20" s="48">
        <v>0.00220489</v>
      </c>
    </row>
    <row r="21" spans="1:7" ht="12.75" thickTop="1">
      <c r="A21" s="6" t="s">
        <v>29</v>
      </c>
      <c r="B21" s="39">
        <v>-5.514945</v>
      </c>
      <c r="C21" s="40">
        <v>46.63783</v>
      </c>
      <c r="D21" s="40">
        <v>6.345782</v>
      </c>
      <c r="E21" s="40">
        <v>-25.17744</v>
      </c>
      <c r="F21" s="41">
        <v>-44.07488</v>
      </c>
      <c r="G21" s="43">
        <v>0.004241273</v>
      </c>
    </row>
    <row r="22" spans="1:7" ht="12">
      <c r="A22" s="20" t="s">
        <v>30</v>
      </c>
      <c r="B22" s="29">
        <v>-53.07532</v>
      </c>
      <c r="C22" s="13">
        <v>-33.91541</v>
      </c>
      <c r="D22" s="13">
        <v>10.18188</v>
      </c>
      <c r="E22" s="13">
        <v>46.42601</v>
      </c>
      <c r="F22" s="25">
        <v>17.46954</v>
      </c>
      <c r="G22" s="36">
        <v>0</v>
      </c>
    </row>
    <row r="23" spans="1:7" ht="12">
      <c r="A23" s="20" t="s">
        <v>31</v>
      </c>
      <c r="B23" s="29">
        <v>-2.192297</v>
      </c>
      <c r="C23" s="13">
        <v>-0.2305544</v>
      </c>
      <c r="D23" s="13">
        <v>-0.516496</v>
      </c>
      <c r="E23" s="13">
        <v>0.5850874</v>
      </c>
      <c r="F23" s="25">
        <v>6.506431</v>
      </c>
      <c r="G23" s="35">
        <v>0.513811</v>
      </c>
    </row>
    <row r="24" spans="1:7" ht="12">
      <c r="A24" s="20" t="s">
        <v>32</v>
      </c>
      <c r="B24" s="29">
        <v>0.1971457</v>
      </c>
      <c r="C24" s="13">
        <v>1.308418</v>
      </c>
      <c r="D24" s="13">
        <v>1.819301</v>
      </c>
      <c r="E24" s="13">
        <v>1.748286</v>
      </c>
      <c r="F24" s="25">
        <v>2.476814</v>
      </c>
      <c r="G24" s="35">
        <v>1.532666</v>
      </c>
    </row>
    <row r="25" spans="1:7" ht="12">
      <c r="A25" s="20" t="s">
        <v>33</v>
      </c>
      <c r="B25" s="29">
        <v>-0.08795545</v>
      </c>
      <c r="C25" s="13">
        <v>0.5661863</v>
      </c>
      <c r="D25" s="13">
        <v>0.02821923</v>
      </c>
      <c r="E25" s="13">
        <v>0.3778673</v>
      </c>
      <c r="F25" s="25">
        <v>-0.8146963</v>
      </c>
      <c r="G25" s="35">
        <v>0.112371</v>
      </c>
    </row>
    <row r="26" spans="1:7" ht="12">
      <c r="A26" s="21" t="s">
        <v>34</v>
      </c>
      <c r="B26" s="31">
        <v>-0.6756902</v>
      </c>
      <c r="C26" s="15">
        <v>0.09635912</v>
      </c>
      <c r="D26" s="15">
        <v>-0.1834063</v>
      </c>
      <c r="E26" s="15">
        <v>0.299364</v>
      </c>
      <c r="F26" s="27">
        <v>2.000759</v>
      </c>
      <c r="G26" s="37">
        <v>0.2207265</v>
      </c>
    </row>
    <row r="27" spans="1:7" ht="12">
      <c r="A27" s="20" t="s">
        <v>35</v>
      </c>
      <c r="B27" s="29">
        <v>-0.07238461</v>
      </c>
      <c r="C27" s="13">
        <v>-0.08856503</v>
      </c>
      <c r="D27" s="13">
        <v>-0.247462</v>
      </c>
      <c r="E27" s="13">
        <v>-0.01293495</v>
      </c>
      <c r="F27" s="25">
        <v>0.4693059</v>
      </c>
      <c r="G27" s="35">
        <v>-0.03168647</v>
      </c>
    </row>
    <row r="28" spans="1:7" ht="12">
      <c r="A28" s="20" t="s">
        <v>36</v>
      </c>
      <c r="B28" s="29">
        <v>-0.1783173</v>
      </c>
      <c r="C28" s="13">
        <v>0.1776178</v>
      </c>
      <c r="D28" s="13">
        <v>0.2122609</v>
      </c>
      <c r="E28" s="13">
        <v>0.290196</v>
      </c>
      <c r="F28" s="25">
        <v>0.1453433</v>
      </c>
      <c r="G28" s="35">
        <v>0.1572728</v>
      </c>
    </row>
    <row r="29" spans="1:7" ht="12">
      <c r="A29" s="20" t="s">
        <v>37</v>
      </c>
      <c r="B29" s="29">
        <v>0.04270739</v>
      </c>
      <c r="C29" s="13">
        <v>0.0868156</v>
      </c>
      <c r="D29" s="13">
        <v>0.04424589</v>
      </c>
      <c r="E29" s="13">
        <v>-0.05354362</v>
      </c>
      <c r="F29" s="25">
        <v>-0.1773136</v>
      </c>
      <c r="G29" s="35">
        <v>0.001131016</v>
      </c>
    </row>
    <row r="30" spans="1:7" ht="12">
      <c r="A30" s="21" t="s">
        <v>38</v>
      </c>
      <c r="B30" s="31">
        <v>-0.06386468</v>
      </c>
      <c r="C30" s="15">
        <v>-0.02148067</v>
      </c>
      <c r="D30" s="15">
        <v>-0.0503651</v>
      </c>
      <c r="E30" s="15">
        <v>0.002254028</v>
      </c>
      <c r="F30" s="27">
        <v>0.3492632</v>
      </c>
      <c r="G30" s="37">
        <v>0.02072573</v>
      </c>
    </row>
    <row r="31" spans="1:7" ht="12">
      <c r="A31" s="20" t="s">
        <v>39</v>
      </c>
      <c r="B31" s="29">
        <v>-0.01368019</v>
      </c>
      <c r="C31" s="13">
        <v>0.0029136</v>
      </c>
      <c r="D31" s="13">
        <v>-0.01161325</v>
      </c>
      <c r="E31" s="13">
        <v>-0.03149566</v>
      </c>
      <c r="F31" s="25">
        <v>0.004164853</v>
      </c>
      <c r="G31" s="35">
        <v>-0.01109066</v>
      </c>
    </row>
    <row r="32" spans="1:7" ht="12">
      <c r="A32" s="20" t="s">
        <v>40</v>
      </c>
      <c r="B32" s="29">
        <v>-0.01330282</v>
      </c>
      <c r="C32" s="13">
        <v>0.04765655</v>
      </c>
      <c r="D32" s="13">
        <v>0.03332664</v>
      </c>
      <c r="E32" s="13">
        <v>0.050958</v>
      </c>
      <c r="F32" s="25">
        <v>-0.006553819</v>
      </c>
      <c r="G32" s="35">
        <v>0.02894875</v>
      </c>
    </row>
    <row r="33" spans="1:7" ht="12">
      <c r="A33" s="20" t="s">
        <v>41</v>
      </c>
      <c r="B33" s="29">
        <v>0.08416825</v>
      </c>
      <c r="C33" s="13">
        <v>0.05217875</v>
      </c>
      <c r="D33" s="13">
        <v>0.06547414</v>
      </c>
      <c r="E33" s="13">
        <v>0.06667625</v>
      </c>
      <c r="F33" s="25">
        <v>0.04776018</v>
      </c>
      <c r="G33" s="35">
        <v>0.06289817</v>
      </c>
    </row>
    <row r="34" spans="1:7" ht="12">
      <c r="A34" s="21" t="s">
        <v>42</v>
      </c>
      <c r="B34" s="31">
        <v>0.0007599447</v>
      </c>
      <c r="C34" s="15">
        <v>0.003817325</v>
      </c>
      <c r="D34" s="15">
        <v>-0.00354004</v>
      </c>
      <c r="E34" s="15">
        <v>-0.007743221</v>
      </c>
      <c r="F34" s="27">
        <v>-0.02627075</v>
      </c>
      <c r="G34" s="37">
        <v>-0.005180868</v>
      </c>
    </row>
    <row r="35" spans="1:7" ht="12.75" thickBot="1">
      <c r="A35" s="22" t="s">
        <v>43</v>
      </c>
      <c r="B35" s="32">
        <v>-0.003287634</v>
      </c>
      <c r="C35" s="16">
        <v>-0.000158573</v>
      </c>
      <c r="D35" s="16">
        <v>-0.00144955</v>
      </c>
      <c r="E35" s="16">
        <v>0.0003312802</v>
      </c>
      <c r="F35" s="28">
        <v>-0.00370267</v>
      </c>
      <c r="G35" s="38">
        <v>-0.001277436</v>
      </c>
    </row>
    <row r="36" spans="1:7" ht="12">
      <c r="A36" s="4" t="s">
        <v>44</v>
      </c>
      <c r="B36" s="3">
        <v>24.9939</v>
      </c>
      <c r="C36" s="3">
        <v>24.98474</v>
      </c>
      <c r="D36" s="3">
        <v>24.98474</v>
      </c>
      <c r="E36" s="3">
        <v>24.97559</v>
      </c>
      <c r="F36" s="3">
        <v>24.97864</v>
      </c>
      <c r="G36" s="3"/>
    </row>
    <row r="37" spans="1:6" ht="12">
      <c r="A37" s="4" t="s">
        <v>45</v>
      </c>
      <c r="B37" s="2">
        <v>-0.2385457</v>
      </c>
      <c r="C37" s="2">
        <v>-0.1653036</v>
      </c>
      <c r="D37" s="2">
        <v>-0.1434326</v>
      </c>
      <c r="E37" s="2">
        <v>-0.1093547</v>
      </c>
      <c r="F37" s="2">
        <v>-0.08544922</v>
      </c>
    </row>
    <row r="38" spans="1:7" ht="12">
      <c r="A38" s="4" t="s">
        <v>53</v>
      </c>
      <c r="B38" s="2">
        <v>-0.0002785945</v>
      </c>
      <c r="C38" s="2">
        <v>0.0002239342</v>
      </c>
      <c r="D38" s="2">
        <v>-0.0001328176</v>
      </c>
      <c r="E38" s="2">
        <v>0.0001660098</v>
      </c>
      <c r="F38" s="2">
        <v>-0.000160808</v>
      </c>
      <c r="G38" s="2">
        <v>5.137375E-05</v>
      </c>
    </row>
    <row r="39" spans="1:7" ht="12.75" thickBot="1">
      <c r="A39" s="4" t="s">
        <v>54</v>
      </c>
      <c r="B39" s="2">
        <v>0</v>
      </c>
      <c r="C39" s="2">
        <v>-7.852482E-05</v>
      </c>
      <c r="D39" s="2">
        <v>-1.06526E-05</v>
      </c>
      <c r="E39" s="2">
        <v>4.203093E-05</v>
      </c>
      <c r="F39" s="2">
        <v>7.520821E-05</v>
      </c>
      <c r="G39" s="2">
        <v>0.0006926951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3.116842</v>
      </c>
      <c r="F40" s="17" t="s">
        <v>48</v>
      </c>
      <c r="G40" s="8">
        <v>54.942991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98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0.003749</v>
      </c>
      <c r="D4">
        <v>0.003747</v>
      </c>
      <c r="E4">
        <v>0.003748</v>
      </c>
      <c r="F4">
        <v>0.002082</v>
      </c>
      <c r="G4">
        <v>0.011681</v>
      </c>
    </row>
    <row r="5" spans="1:7" ht="12.75">
      <c r="A5" t="s">
        <v>13</v>
      </c>
      <c r="B5">
        <v>-2.653741</v>
      </c>
      <c r="C5">
        <v>-1.695764</v>
      </c>
      <c r="D5">
        <v>0.509094</v>
      </c>
      <c r="E5">
        <v>2.321284</v>
      </c>
      <c r="F5">
        <v>0.873476</v>
      </c>
      <c r="G5">
        <v>8.808936</v>
      </c>
    </row>
    <row r="6" spans="1:7" ht="12.75">
      <c r="A6" t="s">
        <v>14</v>
      </c>
      <c r="B6" s="49">
        <v>163.8545</v>
      </c>
      <c r="C6" s="49">
        <v>-131.5693</v>
      </c>
      <c r="D6" s="49">
        <v>78.1216</v>
      </c>
      <c r="E6" s="49">
        <v>-97.53805</v>
      </c>
      <c r="F6" s="49">
        <v>94.6702</v>
      </c>
      <c r="G6" s="49">
        <v>-0.002165856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-1.763034</v>
      </c>
      <c r="C8" s="49">
        <v>1.232984</v>
      </c>
      <c r="D8" s="49">
        <v>0.9944077</v>
      </c>
      <c r="E8" s="49">
        <v>2.594251</v>
      </c>
      <c r="F8" s="49">
        <v>-4.007643</v>
      </c>
      <c r="G8" s="49">
        <v>0.3695993</v>
      </c>
    </row>
    <row r="9" spans="1:7" ht="12.75">
      <c r="A9" t="s">
        <v>17</v>
      </c>
      <c r="B9" s="49">
        <v>0.3909991</v>
      </c>
      <c r="C9" s="49">
        <v>0.2555649</v>
      </c>
      <c r="D9" s="49">
        <v>-0.02660704</v>
      </c>
      <c r="E9" s="49">
        <v>0.6314843</v>
      </c>
      <c r="F9" s="49">
        <v>-0.3337113</v>
      </c>
      <c r="G9" s="49">
        <v>0.2189909</v>
      </c>
    </row>
    <row r="10" spans="1:7" ht="12.75">
      <c r="A10" t="s">
        <v>18</v>
      </c>
      <c r="B10" s="49">
        <v>-0.03154127</v>
      </c>
      <c r="C10" s="49">
        <v>-0.8602132</v>
      </c>
      <c r="D10" s="49">
        <v>-0.01067089</v>
      </c>
      <c r="E10" s="49">
        <v>-0.8639362</v>
      </c>
      <c r="F10" s="49">
        <v>-0.9169656</v>
      </c>
      <c r="G10" s="49">
        <v>-0.5445676</v>
      </c>
    </row>
    <row r="11" spans="1:7" ht="12.75">
      <c r="A11" t="s">
        <v>19</v>
      </c>
      <c r="B11" s="49">
        <v>3.253734</v>
      </c>
      <c r="C11" s="49">
        <v>1.735083</v>
      </c>
      <c r="D11" s="49">
        <v>2.282095</v>
      </c>
      <c r="E11" s="49">
        <v>1.258435</v>
      </c>
      <c r="F11" s="49">
        <v>13.80905</v>
      </c>
      <c r="G11" s="49">
        <v>3.585313</v>
      </c>
    </row>
    <row r="12" spans="1:7" ht="12.75">
      <c r="A12" t="s">
        <v>20</v>
      </c>
      <c r="B12" s="49">
        <v>0.3667124</v>
      </c>
      <c r="C12" s="49">
        <v>0.06540482</v>
      </c>
      <c r="D12" s="49">
        <v>0.09672838</v>
      </c>
      <c r="E12" s="49">
        <v>0.02724466</v>
      </c>
      <c r="F12" s="49">
        <v>-0.2588249</v>
      </c>
      <c r="G12" s="49">
        <v>0.06397279</v>
      </c>
    </row>
    <row r="13" spans="1:7" ht="12.75">
      <c r="A13" t="s">
        <v>21</v>
      </c>
      <c r="B13" s="49">
        <v>-0.1257968</v>
      </c>
      <c r="C13" s="49">
        <v>-0.001179802</v>
      </c>
      <c r="D13" s="49">
        <v>-0.002911514</v>
      </c>
      <c r="E13" s="49">
        <v>0.1214628</v>
      </c>
      <c r="F13" s="49">
        <v>0.06586663</v>
      </c>
      <c r="G13" s="49">
        <v>0.01886762</v>
      </c>
    </row>
    <row r="14" spans="1:7" ht="12.75">
      <c r="A14" t="s">
        <v>22</v>
      </c>
      <c r="B14" s="49">
        <v>-0.2347689</v>
      </c>
      <c r="C14" s="49">
        <v>-0.06154103</v>
      </c>
      <c r="D14" s="49">
        <v>-0.04797036</v>
      </c>
      <c r="E14" s="49">
        <v>-0.1037429</v>
      </c>
      <c r="F14" s="49">
        <v>-0.01951842</v>
      </c>
      <c r="G14" s="49">
        <v>-0.08785345</v>
      </c>
    </row>
    <row r="15" spans="1:7" ht="12.75">
      <c r="A15" t="s">
        <v>23</v>
      </c>
      <c r="B15" s="49">
        <v>-0.4288896</v>
      </c>
      <c r="C15" s="49">
        <v>-0.2257574</v>
      </c>
      <c r="D15" s="49">
        <v>-0.1648903</v>
      </c>
      <c r="E15" s="49">
        <v>-0.2386743</v>
      </c>
      <c r="F15" s="49">
        <v>-0.3985991</v>
      </c>
      <c r="G15" s="49">
        <v>-0.2666879</v>
      </c>
    </row>
    <row r="16" spans="1:7" ht="12.75">
      <c r="A16" t="s">
        <v>24</v>
      </c>
      <c r="B16" s="49">
        <v>0.03982069</v>
      </c>
      <c r="C16" s="49">
        <v>-0.01465747</v>
      </c>
      <c r="D16" s="49">
        <v>-0.007924153</v>
      </c>
      <c r="E16" s="49">
        <v>0.0001389423</v>
      </c>
      <c r="F16" s="49">
        <v>-0.0194819</v>
      </c>
      <c r="G16" s="49">
        <v>-0.00224877</v>
      </c>
    </row>
    <row r="17" spans="1:7" ht="12.75">
      <c r="A17" t="s">
        <v>25</v>
      </c>
      <c r="B17" s="49">
        <v>-0.02318088</v>
      </c>
      <c r="C17" s="49">
        <v>-0.01733782</v>
      </c>
      <c r="D17" s="49">
        <v>-0.02158844</v>
      </c>
      <c r="E17" s="49">
        <v>-0.03520244</v>
      </c>
      <c r="F17" s="49">
        <v>-0.04397274</v>
      </c>
      <c r="G17" s="49">
        <v>-0.02706103</v>
      </c>
    </row>
    <row r="18" spans="1:7" ht="12.75">
      <c r="A18" t="s">
        <v>26</v>
      </c>
      <c r="B18" s="49">
        <v>-0.05971617</v>
      </c>
      <c r="C18" s="49">
        <v>0.04367029</v>
      </c>
      <c r="D18" s="49">
        <v>-0.01615714</v>
      </c>
      <c r="E18" s="49">
        <v>0.03280715</v>
      </c>
      <c r="F18" s="49">
        <v>-0.03894131</v>
      </c>
      <c r="G18" s="49">
        <v>0.0006850198</v>
      </c>
    </row>
    <row r="19" spans="1:7" ht="12.75">
      <c r="A19" t="s">
        <v>27</v>
      </c>
      <c r="B19" s="49">
        <v>-0.2166179</v>
      </c>
      <c r="C19" s="49">
        <v>-0.1984359</v>
      </c>
      <c r="D19" s="49">
        <v>-0.2051792</v>
      </c>
      <c r="E19" s="49">
        <v>-0.1926061</v>
      </c>
      <c r="F19" s="49">
        <v>-0.1583448</v>
      </c>
      <c r="G19" s="49">
        <v>-0.1959252</v>
      </c>
    </row>
    <row r="20" spans="1:7" ht="12.75">
      <c r="A20" t="s">
        <v>28</v>
      </c>
      <c r="B20" s="49">
        <v>0.002579292</v>
      </c>
      <c r="C20" s="49">
        <v>0.002854516</v>
      </c>
      <c r="D20" s="49">
        <v>0.0004956095</v>
      </c>
      <c r="E20" s="49">
        <v>0.004896227</v>
      </c>
      <c r="F20" s="49">
        <v>-0.0011375</v>
      </c>
      <c r="G20" s="49">
        <v>0.00220489</v>
      </c>
    </row>
    <row r="21" spans="1:7" ht="12.75">
      <c r="A21" t="s">
        <v>29</v>
      </c>
      <c r="B21" s="49">
        <v>-5.514945</v>
      </c>
      <c r="C21" s="49">
        <v>46.63783</v>
      </c>
      <c r="D21" s="49">
        <v>6.345782</v>
      </c>
      <c r="E21" s="49">
        <v>-25.17744</v>
      </c>
      <c r="F21" s="49">
        <v>-44.07488</v>
      </c>
      <c r="G21" s="49">
        <v>0.004241273</v>
      </c>
    </row>
    <row r="22" spans="1:7" ht="12.75">
      <c r="A22" t="s">
        <v>30</v>
      </c>
      <c r="B22" s="49">
        <v>-53.07532</v>
      </c>
      <c r="C22" s="49">
        <v>-33.91541</v>
      </c>
      <c r="D22" s="49">
        <v>10.18188</v>
      </c>
      <c r="E22" s="49">
        <v>46.42601</v>
      </c>
      <c r="F22" s="49">
        <v>17.46954</v>
      </c>
      <c r="G22" s="49">
        <v>0</v>
      </c>
    </row>
    <row r="23" spans="1:7" ht="12.75">
      <c r="A23" t="s">
        <v>31</v>
      </c>
      <c r="B23" s="49">
        <v>-2.192297</v>
      </c>
      <c r="C23" s="49">
        <v>-0.2305544</v>
      </c>
      <c r="D23" s="49">
        <v>-0.516496</v>
      </c>
      <c r="E23" s="49">
        <v>0.5850874</v>
      </c>
      <c r="F23" s="49">
        <v>6.506431</v>
      </c>
      <c r="G23" s="49">
        <v>0.513811</v>
      </c>
    </row>
    <row r="24" spans="1:7" ht="12.75">
      <c r="A24" t="s">
        <v>32</v>
      </c>
      <c r="B24" s="49">
        <v>0.1971457</v>
      </c>
      <c r="C24" s="49">
        <v>1.308418</v>
      </c>
      <c r="D24" s="49">
        <v>1.819301</v>
      </c>
      <c r="E24" s="49">
        <v>1.748286</v>
      </c>
      <c r="F24" s="49">
        <v>2.476814</v>
      </c>
      <c r="G24" s="49">
        <v>1.532666</v>
      </c>
    </row>
    <row r="25" spans="1:7" ht="12.75">
      <c r="A25" t="s">
        <v>33</v>
      </c>
      <c r="B25" s="49">
        <v>-0.08795545</v>
      </c>
      <c r="C25" s="49">
        <v>0.5661863</v>
      </c>
      <c r="D25" s="49">
        <v>0.02821923</v>
      </c>
      <c r="E25" s="49">
        <v>0.3778673</v>
      </c>
      <c r="F25" s="49">
        <v>-0.8146963</v>
      </c>
      <c r="G25" s="49">
        <v>0.112371</v>
      </c>
    </row>
    <row r="26" spans="1:7" ht="12.75">
      <c r="A26" t="s">
        <v>34</v>
      </c>
      <c r="B26" s="49">
        <v>-0.6756902</v>
      </c>
      <c r="C26" s="49">
        <v>0.09635912</v>
      </c>
      <c r="D26" s="49">
        <v>-0.1834063</v>
      </c>
      <c r="E26" s="49">
        <v>0.299364</v>
      </c>
      <c r="F26" s="49">
        <v>2.000759</v>
      </c>
      <c r="G26" s="49">
        <v>0.2207265</v>
      </c>
    </row>
    <row r="27" spans="1:7" ht="12.75">
      <c r="A27" t="s">
        <v>35</v>
      </c>
      <c r="B27" s="49">
        <v>-0.07238461</v>
      </c>
      <c r="C27" s="49">
        <v>-0.08856503</v>
      </c>
      <c r="D27" s="49">
        <v>-0.247462</v>
      </c>
      <c r="E27" s="49">
        <v>-0.01293495</v>
      </c>
      <c r="F27" s="49">
        <v>0.4693059</v>
      </c>
      <c r="G27" s="49">
        <v>-0.03168647</v>
      </c>
    </row>
    <row r="28" spans="1:7" ht="12.75">
      <c r="A28" t="s">
        <v>36</v>
      </c>
      <c r="B28" s="49">
        <v>-0.1783173</v>
      </c>
      <c r="C28" s="49">
        <v>0.1776178</v>
      </c>
      <c r="D28" s="49">
        <v>0.2122609</v>
      </c>
      <c r="E28" s="49">
        <v>0.290196</v>
      </c>
      <c r="F28" s="49">
        <v>0.1453433</v>
      </c>
      <c r="G28" s="49">
        <v>0.1572728</v>
      </c>
    </row>
    <row r="29" spans="1:7" ht="12.75">
      <c r="A29" t="s">
        <v>37</v>
      </c>
      <c r="B29" s="49">
        <v>0.04270739</v>
      </c>
      <c r="C29" s="49">
        <v>0.0868156</v>
      </c>
      <c r="D29" s="49">
        <v>0.04424589</v>
      </c>
      <c r="E29" s="49">
        <v>-0.05354362</v>
      </c>
      <c r="F29" s="49">
        <v>-0.1773136</v>
      </c>
      <c r="G29" s="49">
        <v>0.001131016</v>
      </c>
    </row>
    <row r="30" spans="1:7" ht="12.75">
      <c r="A30" t="s">
        <v>38</v>
      </c>
      <c r="B30" s="49">
        <v>-0.06386468</v>
      </c>
      <c r="C30" s="49">
        <v>-0.02148067</v>
      </c>
      <c r="D30" s="49">
        <v>-0.0503651</v>
      </c>
      <c r="E30" s="49">
        <v>0.002254028</v>
      </c>
      <c r="F30" s="49">
        <v>0.3492632</v>
      </c>
      <c r="G30" s="49">
        <v>0.02072573</v>
      </c>
    </row>
    <row r="31" spans="1:7" ht="12.75">
      <c r="A31" t="s">
        <v>39</v>
      </c>
      <c r="B31" s="49">
        <v>-0.01368019</v>
      </c>
      <c r="C31" s="49">
        <v>0.0029136</v>
      </c>
      <c r="D31" s="49">
        <v>-0.01161325</v>
      </c>
      <c r="E31" s="49">
        <v>-0.03149566</v>
      </c>
      <c r="F31" s="49">
        <v>0.004164853</v>
      </c>
      <c r="G31" s="49">
        <v>-0.01109066</v>
      </c>
    </row>
    <row r="32" spans="1:7" ht="12.75">
      <c r="A32" t="s">
        <v>40</v>
      </c>
      <c r="B32" s="49">
        <v>-0.01330282</v>
      </c>
      <c r="C32" s="49">
        <v>0.04765655</v>
      </c>
      <c r="D32" s="49">
        <v>0.03332664</v>
      </c>
      <c r="E32" s="49">
        <v>0.050958</v>
      </c>
      <c r="F32" s="49">
        <v>-0.006553819</v>
      </c>
      <c r="G32" s="49">
        <v>0.02894875</v>
      </c>
    </row>
    <row r="33" spans="1:7" ht="12.75">
      <c r="A33" t="s">
        <v>41</v>
      </c>
      <c r="B33" s="49">
        <v>0.08416825</v>
      </c>
      <c r="C33" s="49">
        <v>0.05217875</v>
      </c>
      <c r="D33" s="49">
        <v>0.06547414</v>
      </c>
      <c r="E33" s="49">
        <v>0.06667625</v>
      </c>
      <c r="F33" s="49">
        <v>0.04776018</v>
      </c>
      <c r="G33" s="49">
        <v>0.06289817</v>
      </c>
    </row>
    <row r="34" spans="1:7" ht="12.75">
      <c r="A34" t="s">
        <v>42</v>
      </c>
      <c r="B34" s="49">
        <v>0.0007599447</v>
      </c>
      <c r="C34" s="49">
        <v>0.003817325</v>
      </c>
      <c r="D34" s="49">
        <v>-0.00354004</v>
      </c>
      <c r="E34" s="49">
        <v>-0.007743221</v>
      </c>
      <c r="F34" s="49">
        <v>-0.02627075</v>
      </c>
      <c r="G34" s="49">
        <v>-0.005180868</v>
      </c>
    </row>
    <row r="35" spans="1:7" ht="12.75">
      <c r="A35" t="s">
        <v>43</v>
      </c>
      <c r="B35" s="49">
        <v>-0.003287634</v>
      </c>
      <c r="C35" s="49">
        <v>-0.000158573</v>
      </c>
      <c r="D35" s="49">
        <v>-0.00144955</v>
      </c>
      <c r="E35" s="49">
        <v>0.0003312802</v>
      </c>
      <c r="F35" s="49">
        <v>-0.00370267</v>
      </c>
      <c r="G35" s="49">
        <v>-0.001277436</v>
      </c>
    </row>
    <row r="36" spans="1:6" ht="12.75">
      <c r="A36" t="s">
        <v>44</v>
      </c>
      <c r="B36" s="49">
        <v>24.9939</v>
      </c>
      <c r="C36" s="49">
        <v>24.98474</v>
      </c>
      <c r="D36" s="49">
        <v>24.98474</v>
      </c>
      <c r="E36" s="49">
        <v>24.97559</v>
      </c>
      <c r="F36" s="49">
        <v>24.97864</v>
      </c>
    </row>
    <row r="37" spans="1:6" ht="12.75">
      <c r="A37" t="s">
        <v>45</v>
      </c>
      <c r="B37" s="49">
        <v>-0.2385457</v>
      </c>
      <c r="C37" s="49">
        <v>-0.1653036</v>
      </c>
      <c r="D37" s="49">
        <v>-0.1434326</v>
      </c>
      <c r="E37" s="49">
        <v>-0.1093547</v>
      </c>
      <c r="F37" s="49">
        <v>-0.08544922</v>
      </c>
    </row>
    <row r="38" spans="1:7" ht="12.75">
      <c r="A38" t="s">
        <v>55</v>
      </c>
      <c r="B38" s="49">
        <v>-0.0002785945</v>
      </c>
      <c r="C38" s="49">
        <v>0.0002239342</v>
      </c>
      <c r="D38" s="49">
        <v>-0.0001328176</v>
      </c>
      <c r="E38" s="49">
        <v>0.0001660098</v>
      </c>
      <c r="F38" s="49">
        <v>-0.000160808</v>
      </c>
      <c r="G38" s="49">
        <v>5.137375E-05</v>
      </c>
    </row>
    <row r="39" spans="1:7" ht="12.75">
      <c r="A39" t="s">
        <v>56</v>
      </c>
      <c r="B39" s="49">
        <v>0</v>
      </c>
      <c r="C39" s="49">
        <v>-7.852482E-05</v>
      </c>
      <c r="D39" s="49">
        <v>-1.06526E-05</v>
      </c>
      <c r="E39" s="49">
        <v>4.203093E-05</v>
      </c>
      <c r="F39" s="49">
        <v>7.520821E-05</v>
      </c>
      <c r="G39" s="49">
        <v>0.0006926951</v>
      </c>
    </row>
    <row r="40" spans="2:7" ht="12.75">
      <c r="B40" t="s">
        <v>46</v>
      </c>
      <c r="C40">
        <v>-0.003748</v>
      </c>
      <c r="D40" t="s">
        <v>47</v>
      </c>
      <c r="E40">
        <v>3.116842</v>
      </c>
      <c r="F40" t="s">
        <v>48</v>
      </c>
      <c r="G40">
        <v>54.942991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-0.0002785945622901851</v>
      </c>
      <c r="C50">
        <f>-0.017/(C7*C7+C22*C22)*(C21*C22+C6*C7)</f>
        <v>0.00022393413017780475</v>
      </c>
      <c r="D50">
        <f>-0.017/(D7*D7+D22*D22)*(D21*D22+D6*D7)</f>
        <v>-0.0001328175663455665</v>
      </c>
      <c r="E50">
        <f>-0.017/(E7*E7+E22*E22)*(E21*E22+E6*E7)</f>
        <v>0.00016600981784068371</v>
      </c>
      <c r="F50">
        <f>-0.017/(F7*F7+F22*F22)*(F21*F22+F6*F7)</f>
        <v>-0.00016080795469906398</v>
      </c>
      <c r="G50">
        <f>(B50*B$4+C50*C$4+D50*D$4+E50*E$4+F50*F$4)/SUM(B$4:F$4)</f>
        <v>1.1999706288912776E-07</v>
      </c>
    </row>
    <row r="51" spans="1:7" ht="12.75">
      <c r="A51" t="s">
        <v>59</v>
      </c>
      <c r="B51">
        <f>-0.017/(B7*B7+B22*B22)*(B21*B7-B6*B22)</f>
        <v>7.89675694561885E-06</v>
      </c>
      <c r="C51">
        <f>-0.017/(C7*C7+C22*C22)*(C21*C7-C6*C22)</f>
        <v>-7.852482921620263E-05</v>
      </c>
      <c r="D51">
        <f>-0.017/(D7*D7+D22*D22)*(D21*D7-D6*D22)</f>
        <v>-1.0652596147757741E-05</v>
      </c>
      <c r="E51">
        <f>-0.017/(E7*E7+E22*E22)*(E21*E7-E6*E22)</f>
        <v>4.2030930653683027E-05</v>
      </c>
      <c r="F51">
        <f>-0.017/(F7*F7+F22*F22)*(F21*F7-F6*F22)</f>
        <v>7.520822009969336E-05</v>
      </c>
      <c r="G51">
        <f>(B51*B$4+C51*C$4+D51*D$4+E51*E$4+F51*F$4)/SUM(B$4:F$4)</f>
        <v>-1.544436717224718E-07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10000.059821614364</v>
      </c>
      <c r="C62">
        <f>C7+(2/0.017)*(C8*C50-C23*C51)</f>
        <v>10000.030353288787</v>
      </c>
      <c r="D62">
        <f>D7+(2/0.017)*(D8*D50-D23*D51)</f>
        <v>9999.98381449012</v>
      </c>
      <c r="E62">
        <f>E7+(2/0.017)*(E8*E50-E23*E51)</f>
        <v>10000.047774043294</v>
      </c>
      <c r="F62">
        <f>F7+(2/0.017)*(F8*F50-F23*F51)</f>
        <v>10000.018249856386</v>
      </c>
    </row>
    <row r="63" spans="1:6" ht="12.75">
      <c r="A63" t="s">
        <v>67</v>
      </c>
      <c r="B63">
        <f>B8+(3/0.017)*(B9*B50-B24*B51)</f>
        <v>-1.7825317120228465</v>
      </c>
      <c r="C63">
        <f>C8+(3/0.017)*(C9*C50-C24*C51)</f>
        <v>1.2612145300433324</v>
      </c>
      <c r="D63">
        <f>D8+(3/0.017)*(D9*D50-D24*D51)</f>
        <v>0.998451375492589</v>
      </c>
      <c r="E63">
        <f>E8+(3/0.017)*(E9*E50-E24*E51)</f>
        <v>2.599783442232373</v>
      </c>
      <c r="F63">
        <f>F8+(3/0.017)*(F9*F50-F24*F51)</f>
        <v>-4.031045354266771</v>
      </c>
    </row>
    <row r="64" spans="1:6" ht="12.75">
      <c r="A64" t="s">
        <v>68</v>
      </c>
      <c r="B64">
        <f>B9+(4/0.017)*(B10*B50-B25*B51)</f>
        <v>0.3932301092048045</v>
      </c>
      <c r="C64">
        <f>C9+(4/0.017)*(C10*C50-C25*C51)</f>
        <v>0.2207010383064912</v>
      </c>
      <c r="D64">
        <f>D9+(4/0.017)*(D10*D50-D25*D51)</f>
        <v>-0.02620283065851013</v>
      </c>
      <c r="E64">
        <f>E9+(4/0.017)*(E10*E50-E25*E51)</f>
        <v>0.5940010045951607</v>
      </c>
      <c r="F64">
        <f>F9+(4/0.017)*(F10*F50-F25*F51)</f>
        <v>-0.2845990126328927</v>
      </c>
    </row>
    <row r="65" spans="1:6" ht="12.75">
      <c r="A65" t="s">
        <v>69</v>
      </c>
      <c r="B65">
        <f>B10+(5/0.017)*(B11*B50-B26*B51)</f>
        <v>-0.2965815165466931</v>
      </c>
      <c r="C65">
        <f>C10+(5/0.017)*(C11*C50-C26*C51)</f>
        <v>-0.7437099982844942</v>
      </c>
      <c r="D65">
        <f>D10+(5/0.017)*(D11*D50-D26*D51)</f>
        <v>-0.10039325979830592</v>
      </c>
      <c r="E65">
        <f>E10+(5/0.017)*(E11*E50-E26*E51)</f>
        <v>-0.8061920771793731</v>
      </c>
      <c r="F65">
        <f>F10+(5/0.017)*(F11*F50-F26*F51)</f>
        <v>-1.614341661786927</v>
      </c>
    </row>
    <row r="66" spans="1:6" ht="12.75">
      <c r="A66" t="s">
        <v>70</v>
      </c>
      <c r="B66">
        <f>B11+(6/0.017)*(B12*B50-B27*B51)</f>
        <v>3.2178778316849614</v>
      </c>
      <c r="C66">
        <f>C11+(6/0.017)*(C12*C50-C27*C51)</f>
        <v>1.7377977591603027</v>
      </c>
      <c r="D66">
        <f>D11+(6/0.017)*(D12*D50-D27*D51)</f>
        <v>2.2766302914908003</v>
      </c>
      <c r="E66">
        <f>E11+(6/0.017)*(E12*E50-E27*E51)</f>
        <v>1.2602231937753612</v>
      </c>
      <c r="F66">
        <f>F11+(6/0.017)*(F12*F50-F27*F51)</f>
        <v>13.811282508719849</v>
      </c>
    </row>
    <row r="67" spans="1:6" ht="12.75">
      <c r="A67" t="s">
        <v>71</v>
      </c>
      <c r="B67">
        <f>B12+(7/0.017)*(B13*B50-B28*B51)</f>
        <v>0.38172304880444907</v>
      </c>
      <c r="C67">
        <f>C12+(7/0.017)*(C13*C50-C28*C51)</f>
        <v>0.07103908272545525</v>
      </c>
      <c r="D67">
        <f>D12+(7/0.017)*(D13*D50-D28*D51)</f>
        <v>0.09781866287921438</v>
      </c>
      <c r="E67">
        <f>E12+(7/0.017)*(E13*E50-E28*E51)</f>
        <v>0.030525110909006024</v>
      </c>
      <c r="F67">
        <f>F12+(7/0.017)*(F13*F50-F28*F51)</f>
        <v>-0.26768726603808535</v>
      </c>
    </row>
    <row r="68" spans="1:6" ht="12.75">
      <c r="A68" t="s">
        <v>72</v>
      </c>
      <c r="B68">
        <f>B13+(8/0.017)*(B14*B50-B29*B51)</f>
        <v>-0.09517652279706516</v>
      </c>
      <c r="C68">
        <f>C13+(8/0.017)*(C14*C50-C29*C51)</f>
        <v>-0.004456958169408953</v>
      </c>
      <c r="D68">
        <f>D13+(8/0.017)*(D14*D50-D29*D51)</f>
        <v>0.00030855191495944567</v>
      </c>
      <c r="E68">
        <f>E13+(8/0.017)*(E14*E50-E29*E51)</f>
        <v>0.11441722270489547</v>
      </c>
      <c r="F68">
        <f>F13+(8/0.017)*(F14*F50-F29*F51)</f>
        <v>0.07361917468453001</v>
      </c>
    </row>
    <row r="69" spans="1:6" ht="12.75">
      <c r="A69" t="s">
        <v>73</v>
      </c>
      <c r="B69">
        <f>B14+(9/0.017)*(B15*B50-B30*B51)</f>
        <v>-0.17124444657978585</v>
      </c>
      <c r="C69">
        <f>C14+(9/0.017)*(C15*C50-C30*C51)</f>
        <v>-0.08919832273474242</v>
      </c>
      <c r="D69">
        <f>D14+(9/0.017)*(D15*D50-D30*D51)</f>
        <v>-0.036660108023074095</v>
      </c>
      <c r="E69">
        <f>E14+(9/0.017)*(E15*E50-E30*E51)</f>
        <v>-0.12476955550866525</v>
      </c>
      <c r="F69">
        <f>F14+(9/0.017)*(F15*F50-F30*F51)</f>
        <v>0.0005094612692988255</v>
      </c>
    </row>
    <row r="70" spans="1:6" ht="12.75">
      <c r="A70" t="s">
        <v>74</v>
      </c>
      <c r="B70">
        <f>B15+(10/0.017)*(B16*B50-B31*B51)</f>
        <v>-0.4353518344501431</v>
      </c>
      <c r="C70">
        <f>C15+(10/0.017)*(C16*C50-C31*C51)</f>
        <v>-0.22755358697214878</v>
      </c>
      <c r="D70">
        <f>D15+(10/0.017)*(D16*D50-D31*D51)</f>
        <v>-0.16434397326200176</v>
      </c>
      <c r="E70">
        <f>E15+(10/0.017)*(E16*E50-E31*E51)</f>
        <v>-0.23788203077219686</v>
      </c>
      <c r="F70">
        <f>F15+(10/0.017)*(F16*F50-F31*F51)</f>
        <v>-0.3969405039343854</v>
      </c>
    </row>
    <row r="71" spans="1:6" ht="12.75">
      <c r="A71" t="s">
        <v>75</v>
      </c>
      <c r="B71">
        <f>B16+(11/0.017)*(B17*B50-B32*B51)</f>
        <v>0.044067412281568165</v>
      </c>
      <c r="C71">
        <f>C16+(11/0.017)*(C17*C50-C32*C51)</f>
        <v>-0.014748257006003247</v>
      </c>
      <c r="D71">
        <f>D16+(11/0.017)*(D17*D50-D32*D51)</f>
        <v>-0.00583910992425477</v>
      </c>
      <c r="E71">
        <f>E16+(11/0.017)*(E17*E50-E32*E51)</f>
        <v>-0.0050283159928339845</v>
      </c>
      <c r="F71">
        <f>F16+(11/0.017)*(F17*F50-F32*F51)</f>
        <v>-0.014587503418744001</v>
      </c>
    </row>
    <row r="72" spans="1:6" ht="12.75">
      <c r="A72" t="s">
        <v>76</v>
      </c>
      <c r="B72">
        <f>B17+(12/0.017)*(B18*B50-B33*B51)</f>
        <v>-0.011906566567053035</v>
      </c>
      <c r="C72">
        <f>C17+(12/0.017)*(C18*C50-C33*C51)</f>
        <v>-0.007542575878898294</v>
      </c>
      <c r="D72">
        <f>D17+(12/0.017)*(D18*D50-D33*D51)</f>
        <v>-0.019581318880861395</v>
      </c>
      <c r="E72">
        <f>E17+(12/0.017)*(E18*E50-E33*E51)</f>
        <v>-0.033336197066794575</v>
      </c>
      <c r="F72">
        <f>F17+(12/0.017)*(F18*F50-F33*F51)</f>
        <v>-0.04208795344590972</v>
      </c>
    </row>
    <row r="73" spans="1:6" ht="12.75">
      <c r="A73" t="s">
        <v>77</v>
      </c>
      <c r="B73">
        <f>B18+(13/0.017)*(B19*B50-B34*B51)</f>
        <v>-0.013571853342958587</v>
      </c>
      <c r="C73">
        <f>C18+(13/0.017)*(C19*C50-C34*C51)</f>
        <v>0.009918607276752513</v>
      </c>
      <c r="D73">
        <f>D18+(13/0.017)*(D19*D50-D34*D51)</f>
        <v>0.004653329888201382</v>
      </c>
      <c r="E73">
        <f>E18+(13/0.017)*(E19*E50-E34*E51)</f>
        <v>0.008604936218557305</v>
      </c>
      <c r="F73">
        <f>F18+(13/0.017)*(F19*F50-F34*F51)</f>
        <v>-0.01795863723209337</v>
      </c>
    </row>
    <row r="74" spans="1:6" ht="12.75">
      <c r="A74" t="s">
        <v>78</v>
      </c>
      <c r="B74">
        <f>B19+(14/0.017)*(B20*B50-B35*B51)</f>
        <v>-0.21718828888869893</v>
      </c>
      <c r="C74">
        <f>C19+(14/0.017)*(C20*C50-C35*C51)</f>
        <v>-0.19791973512016856</v>
      </c>
      <c r="D74">
        <f>D19+(14/0.017)*(D20*D50-D35*D51)</f>
        <v>-0.2052461258622066</v>
      </c>
      <c r="E74">
        <f>E19+(14/0.017)*(E20*E50-E35*E51)</f>
        <v>-0.19194818421637125</v>
      </c>
      <c r="F74">
        <f>F19+(14/0.017)*(F20*F50-F35*F51)</f>
        <v>-0.1579648315433521</v>
      </c>
    </row>
    <row r="75" spans="1:6" ht="12.75">
      <c r="A75" t="s">
        <v>79</v>
      </c>
      <c r="B75" s="49">
        <f>B20</f>
        <v>0.002579292</v>
      </c>
      <c r="C75" s="49">
        <f>C20</f>
        <v>0.002854516</v>
      </c>
      <c r="D75" s="49">
        <f>D20</f>
        <v>0.0004956095</v>
      </c>
      <c r="E75" s="49">
        <f>E20</f>
        <v>0.004896227</v>
      </c>
      <c r="F75" s="49">
        <f>F20</f>
        <v>-0.0011375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-53.00510355621879</v>
      </c>
      <c r="C82">
        <f>C22+(2/0.017)*(C8*C51+C23*C50)</f>
        <v>-33.93287457141753</v>
      </c>
      <c r="D82">
        <f>D22+(2/0.017)*(D8*D51+D23*D50)</f>
        <v>10.188704319777989</v>
      </c>
      <c r="E82">
        <f>E22+(2/0.017)*(E8*E51+E23*E50)</f>
        <v>46.45026518077343</v>
      </c>
      <c r="F82">
        <f>F22+(2/0.017)*(F8*F51+F23*F50)</f>
        <v>17.310987816667577</v>
      </c>
    </row>
    <row r="83" spans="1:6" ht="12.75">
      <c r="A83" t="s">
        <v>82</v>
      </c>
      <c r="B83">
        <f>B23+(3/0.017)*(B9*B51+B24*B50)</f>
        <v>-2.201444546201218</v>
      </c>
      <c r="C83">
        <f>C23+(3/0.017)*(C9*C51+C24*C50)</f>
        <v>-0.1823900605977364</v>
      </c>
      <c r="D83">
        <f>D23+(3/0.017)*(D9*D51+D24*D50)</f>
        <v>-0.5590874759796908</v>
      </c>
      <c r="E83">
        <f>E23+(3/0.017)*(E9*E51+E24*E50)</f>
        <v>0.6409887846851072</v>
      </c>
      <c r="F83">
        <f>F23+(3/0.017)*(F9*F51+F24*F50)</f>
        <v>6.431715254162913</v>
      </c>
    </row>
    <row r="84" spans="1:6" ht="12.75">
      <c r="A84" t="s">
        <v>83</v>
      </c>
      <c r="B84">
        <f>B24+(4/0.017)*(B10*B51+B25*B50)</f>
        <v>0.20285272031784474</v>
      </c>
      <c r="C84">
        <f>C24+(4/0.017)*(C10*C51+C25*C50)</f>
        <v>1.3541442426420267</v>
      </c>
      <c r="D84">
        <f>D24+(4/0.017)*(D10*D51+D25*D50)</f>
        <v>1.8184458619362263</v>
      </c>
      <c r="E84">
        <f>E24+(4/0.017)*(E10*E51+E25*E50)</f>
        <v>1.7545019150893046</v>
      </c>
      <c r="F84">
        <f>F24+(4/0.017)*(F10*F51+F25*F50)</f>
        <v>2.491413128243588</v>
      </c>
    </row>
    <row r="85" spans="1:6" ht="12.75">
      <c r="A85" t="s">
        <v>84</v>
      </c>
      <c r="B85">
        <f>B25+(5/0.017)*(B11*B51+B26*B50)</f>
        <v>-0.025032637624569462</v>
      </c>
      <c r="C85">
        <f>C25+(5/0.017)*(C11*C51+C26*C50)</f>
        <v>0.5324601233738124</v>
      </c>
      <c r="D85">
        <f>D25+(5/0.017)*(D11*D51+D26*D50)</f>
        <v>0.028233742356655198</v>
      </c>
      <c r="E85">
        <f>E25+(5/0.017)*(E11*E51+E26*E50)</f>
        <v>0.40804099333094884</v>
      </c>
      <c r="F85">
        <f>F25+(5/0.017)*(F11*F51+F26*F50)</f>
        <v>-0.603868032608257</v>
      </c>
    </row>
    <row r="86" spans="1:6" ht="12.75">
      <c r="A86" t="s">
        <v>85</v>
      </c>
      <c r="B86">
        <f>B26+(6/0.017)*(B12*B51+B27*B50)</f>
        <v>-0.6675507420830916</v>
      </c>
      <c r="C86">
        <f>C26+(6/0.017)*(C12*C51+C27*C50)</f>
        <v>0.08754666049024554</v>
      </c>
      <c r="D86">
        <f>D26+(6/0.017)*(D12*D51+D27*D50)</f>
        <v>-0.17216974979946834</v>
      </c>
      <c r="E86">
        <f>E26+(6/0.017)*(E12*E51+E27*E50)</f>
        <v>0.29901027872536406</v>
      </c>
      <c r="F86">
        <f>F26+(6/0.017)*(F12*F51+F27*F50)</f>
        <v>1.9672529240163465</v>
      </c>
    </row>
    <row r="87" spans="1:6" ht="12.75">
      <c r="A87" t="s">
        <v>86</v>
      </c>
      <c r="B87">
        <f>B27+(7/0.017)*(B13*B51+B28*B50)</f>
        <v>-0.05233790978135783</v>
      </c>
      <c r="C87">
        <f>C27+(7/0.017)*(C13*C51+C28*C50)</f>
        <v>-0.07214907005390708</v>
      </c>
      <c r="D87">
        <f>D27+(7/0.017)*(D13*D51+D28*D50)</f>
        <v>-0.25905768981755845</v>
      </c>
      <c r="E87">
        <f>E27+(7/0.017)*(E13*E51+E28*E50)</f>
        <v>0.009004112197251796</v>
      </c>
      <c r="F87">
        <f>F27+(7/0.017)*(F13*F51+F28*F50)</f>
        <v>0.46172175131931575</v>
      </c>
    </row>
    <row r="88" spans="1:6" ht="12.75">
      <c r="A88" t="s">
        <v>87</v>
      </c>
      <c r="B88">
        <f>B28+(8/0.017)*(B14*B51+B29*B50)</f>
        <v>-0.18478881038366896</v>
      </c>
      <c r="C88">
        <f>C28+(8/0.017)*(C14*C51+C29*C50)</f>
        <v>0.18904061164348396</v>
      </c>
      <c r="D88">
        <f>D28+(8/0.017)*(D14*D51+D29*D50)</f>
        <v>0.2097359011489642</v>
      </c>
      <c r="E88">
        <f>E28+(8/0.017)*(E14*E51+E29*E50)</f>
        <v>0.28396109306426226</v>
      </c>
      <c r="F88">
        <f>F28+(8/0.017)*(F14*F51+F29*F50)</f>
        <v>0.15807059022539752</v>
      </c>
    </row>
    <row r="89" spans="1:6" ht="12.75">
      <c r="A89" t="s">
        <v>88</v>
      </c>
      <c r="B89">
        <f>B29+(9/0.017)*(B15*B51+B30*B50)</f>
        <v>0.050333839457899494</v>
      </c>
      <c r="C89">
        <f>C29+(9/0.017)*(C15*C51+C30*C50)</f>
        <v>0.09365417383205102</v>
      </c>
      <c r="D89">
        <f>D29+(9/0.017)*(D15*D51+D30*D50)</f>
        <v>0.04871723812164726</v>
      </c>
      <c r="E89">
        <f>E29+(9/0.017)*(E15*E51+E30*E50)</f>
        <v>-0.05865642056293276</v>
      </c>
      <c r="F89">
        <f>F29+(9/0.017)*(F15*F51+F30*F50)</f>
        <v>-0.2229183098348181</v>
      </c>
    </row>
    <row r="90" spans="1:6" ht="12.75">
      <c r="A90" t="s">
        <v>89</v>
      </c>
      <c r="B90">
        <f>B30+(10/0.017)*(B16*B51+B31*B50)</f>
        <v>-0.06143780890856858</v>
      </c>
      <c r="C90">
        <f>C30+(10/0.017)*(C16*C51+C31*C50)</f>
        <v>-0.020419828935189607</v>
      </c>
      <c r="D90">
        <f>D30+(10/0.017)*(D16*D51+D31*D50)</f>
        <v>-0.04940812564465607</v>
      </c>
      <c r="E90">
        <f>E30+(10/0.017)*(E16*E51+E31*E50)</f>
        <v>-0.0008181772383505565</v>
      </c>
      <c r="F90">
        <f>F30+(10/0.017)*(F16*F51+F31*F50)</f>
        <v>0.3480073526378162</v>
      </c>
    </row>
    <row r="91" spans="1:6" ht="12.75">
      <c r="A91" t="s">
        <v>90</v>
      </c>
      <c r="B91">
        <f>B31+(11/0.017)*(B17*B51+B32*B50)</f>
        <v>-0.011400576180013224</v>
      </c>
      <c r="C91">
        <f>C31+(11/0.017)*(C17*C51+C32*C50)</f>
        <v>0.010699903040357032</v>
      </c>
      <c r="D91">
        <f>D31+(11/0.017)*(D17*D51+D32*D50)</f>
        <v>-0.01432856136184952</v>
      </c>
      <c r="E91">
        <f>E31+(11/0.017)*(E17*E51+E32*E50)</f>
        <v>-0.026979230187441392</v>
      </c>
      <c r="F91">
        <f>F31+(11/0.017)*(F17*F51+F32*F50)</f>
        <v>0.002706896642709648</v>
      </c>
    </row>
    <row r="92" spans="1:6" ht="12.75">
      <c r="A92" t="s">
        <v>91</v>
      </c>
      <c r="B92">
        <f>B32+(12/0.017)*(B18*B51+B33*B50)</f>
        <v>-0.030187794716019387</v>
      </c>
      <c r="C92">
        <f>C32+(12/0.017)*(C18*C51+C33*C50)</f>
        <v>0.053483891833606884</v>
      </c>
      <c r="D92">
        <f>D32+(12/0.017)*(D18*D51+D33*D50)</f>
        <v>0.02730969850867332</v>
      </c>
      <c r="E92">
        <f>E32+(12/0.017)*(E18*E51+E33*E50)</f>
        <v>0.05974470152710226</v>
      </c>
      <c r="F92">
        <f>F32+(12/0.017)*(F18*F51+F33*F50)</f>
        <v>-0.014042470864924377</v>
      </c>
    </row>
    <row r="93" spans="1:6" ht="12.75">
      <c r="A93" t="s">
        <v>92</v>
      </c>
      <c r="B93">
        <f>B33+(13/0.017)*(B19*B51+B34*B50)</f>
        <v>0.08269825942490523</v>
      </c>
      <c r="C93">
        <f>C33+(13/0.017)*(C19*C51+C34*C50)</f>
        <v>0.06474820109691046</v>
      </c>
      <c r="D93">
        <f>D33+(13/0.017)*(D19*D51+D34*D50)</f>
        <v>0.06750509991118339</v>
      </c>
      <c r="E93">
        <f>E33+(13/0.017)*(E19*E51+E34*E50)</f>
        <v>0.05950264785742798</v>
      </c>
      <c r="F93">
        <f>F33+(13/0.017)*(F19*F51+F34*F50)</f>
        <v>0.041883962063311214</v>
      </c>
    </row>
    <row r="94" spans="1:6" ht="12.75">
      <c r="A94" t="s">
        <v>93</v>
      </c>
      <c r="B94">
        <f>B34+(14/0.017)*(B20*B51+B35*B50)</f>
        <v>0.001531002933001502</v>
      </c>
      <c r="C94">
        <f>C34+(14/0.017)*(C20*C51+C35*C50)</f>
        <v>0.0036034871155838566</v>
      </c>
      <c r="D94">
        <f>D34+(14/0.017)*(D20*D51+D35*D50)</f>
        <v>-0.003385837267279992</v>
      </c>
      <c r="E94">
        <f>E34+(14/0.017)*(E20*E51+E35*E50)</f>
        <v>-0.007528453799752304</v>
      </c>
      <c r="F94">
        <f>F34+(14/0.017)*(F20*F51+F35*F50)</f>
        <v>-0.025850857520607614</v>
      </c>
    </row>
    <row r="95" spans="1:6" ht="12.75">
      <c r="A95" t="s">
        <v>94</v>
      </c>
      <c r="B95" s="49">
        <f>B35</f>
        <v>-0.003287634</v>
      </c>
      <c r="C95" s="49">
        <f>C35</f>
        <v>-0.000158573</v>
      </c>
      <c r="D95" s="49">
        <f>D35</f>
        <v>-0.00144955</v>
      </c>
      <c r="E95" s="49">
        <f>E35</f>
        <v>0.0003312802</v>
      </c>
      <c r="F95" s="49">
        <f>F35</f>
        <v>-0.00370267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-1.7825210486941694</v>
      </c>
      <c r="C103">
        <f>C63*10000/C62</f>
        <v>1.261210701854067</v>
      </c>
      <c r="D103">
        <f>D63*10000/D62</f>
        <v>0.9984529915396649</v>
      </c>
      <c r="E103">
        <f>E63*10000/E62</f>
        <v>2.5997710220750365</v>
      </c>
      <c r="F103">
        <f>F63*10000/F62</f>
        <v>-4.031037997680317</v>
      </c>
      <c r="G103">
        <f>AVERAGE(C103:E103)</f>
        <v>1.619811571822923</v>
      </c>
      <c r="H103">
        <f>STDEV(C103:E103)</f>
        <v>0.8587786657144171</v>
      </c>
      <c r="I103">
        <f>(B103*B4+C103*C4+D103*D4+E103*E4+F103*F4)/SUM(B4:F4)</f>
        <v>0.37274140187813387</v>
      </c>
      <c r="K103">
        <f>(LN(H103)+LN(H123))/2-LN(K114*K115^3)</f>
        <v>-4.198768298361402</v>
      </c>
    </row>
    <row r="104" spans="1:11" ht="12.75">
      <c r="A104" t="s">
        <v>68</v>
      </c>
      <c r="B104">
        <f>B64*10000/B62</f>
        <v>0.39322775685288175</v>
      </c>
      <c r="C104">
        <f>C64*10000/C62</f>
        <v>0.22070036840828947</v>
      </c>
      <c r="D104">
        <f>D64*10000/D62</f>
        <v>-0.026202873069196223</v>
      </c>
      <c r="E104">
        <f>E64*10000/E62</f>
        <v>0.5939981668257468</v>
      </c>
      <c r="F104">
        <f>F64*10000/F62</f>
        <v>-0.28459849324472974</v>
      </c>
      <c r="G104">
        <f>AVERAGE(C104:E104)</f>
        <v>0.26283188738828</v>
      </c>
      <c r="H104">
        <f>STDEV(C104:E104)</f>
        <v>0.31223970141601654</v>
      </c>
      <c r="I104">
        <f>(B104*B4+C104*C4+D104*D4+E104*E4+F104*F4)/SUM(B4:F4)</f>
        <v>0.20853405382799206</v>
      </c>
      <c r="K104">
        <f>(LN(H104)+LN(H124))/2-LN(K114*K115^4)</f>
        <v>-4.559094780432437</v>
      </c>
    </row>
    <row r="105" spans="1:11" ht="12.75">
      <c r="A105" t="s">
        <v>69</v>
      </c>
      <c r="B105">
        <f>B65*10000/B62</f>
        <v>-0.2965797423587956</v>
      </c>
      <c r="C105">
        <f>C65*10000/C62</f>
        <v>-0.743707740886911</v>
      </c>
      <c r="D105">
        <f>D65*10000/D62</f>
        <v>-0.10039342229017875</v>
      </c>
      <c r="E105">
        <f>E65*10000/E62</f>
        <v>-0.8061882256922533</v>
      </c>
      <c r="F105">
        <f>F65*10000/F62</f>
        <v>-1.614338715641955</v>
      </c>
      <c r="G105">
        <f>AVERAGE(C105:E105)</f>
        <v>-0.5500964629564478</v>
      </c>
      <c r="H105">
        <f>STDEV(C105:E105)</f>
        <v>0.3907052230694435</v>
      </c>
      <c r="I105">
        <f>(B105*B4+C105*C4+D105*D4+E105*E4+F105*F4)/SUM(B4:F4)</f>
        <v>-0.6557246584644661</v>
      </c>
      <c r="K105">
        <f>(LN(H105)+LN(H125))/2-LN(K114*K115^5)</f>
        <v>-3.834253170997801</v>
      </c>
    </row>
    <row r="106" spans="1:11" ht="12.75">
      <c r="A106" t="s">
        <v>70</v>
      </c>
      <c r="B106">
        <f>B66*10000/B62</f>
        <v>3.2178585819354444</v>
      </c>
      <c r="C106">
        <f>C66*10000/C62</f>
        <v>1.7377924843885897</v>
      </c>
      <c r="D106">
        <f>D66*10000/D62</f>
        <v>2.276633976338972</v>
      </c>
      <c r="E106">
        <f>E66*10000/E62</f>
        <v>1.2602171732083818</v>
      </c>
      <c r="F106">
        <f>F66*10000/F62</f>
        <v>13.811257303373619</v>
      </c>
      <c r="G106">
        <f>AVERAGE(C106:E106)</f>
        <v>1.7582145446453143</v>
      </c>
      <c r="H106">
        <f>STDEV(C106:E106)</f>
        <v>0.5085160516939466</v>
      </c>
      <c r="I106">
        <f>(B106*B4+C106*C4+D106*D4+E106*E4+F106*F4)/SUM(B4:F4)</f>
        <v>3.5800796463373</v>
      </c>
      <c r="K106">
        <f>(LN(H106)+LN(H126))/2-LN(K114*K115^6)</f>
        <v>-3.1647010278485155</v>
      </c>
    </row>
    <row r="107" spans="1:11" ht="12.75">
      <c r="A107" t="s">
        <v>71</v>
      </c>
      <c r="B107">
        <f>B67*10000/B62</f>
        <v>0.38172076528920745</v>
      </c>
      <c r="C107">
        <f>C67*10000/C62</f>
        <v>0.07103886709913043</v>
      </c>
      <c r="D107">
        <f>D67*10000/D62</f>
        <v>0.09781882120396408</v>
      </c>
      <c r="E107">
        <f>E67*10000/E62</f>
        <v>0.030524965078905703</v>
      </c>
      <c r="F107">
        <f>F67*10000/F62</f>
        <v>-0.26768677751356074</v>
      </c>
      <c r="G107">
        <f>AVERAGE(C107:E107)</f>
        <v>0.06646088446066674</v>
      </c>
      <c r="H107">
        <f>STDEV(C107:E107)</f>
        <v>0.03387970206220195</v>
      </c>
      <c r="I107">
        <f>(B107*B4+C107*C4+D107*D4+E107*E4+F107*F4)/SUM(B4:F4)</f>
        <v>0.06737518921361495</v>
      </c>
      <c r="K107">
        <f>(LN(H107)+LN(H127))/2-LN(K114*K115^7)</f>
        <v>-4.197965065895547</v>
      </c>
    </row>
    <row r="108" spans="1:9" ht="12.75">
      <c r="A108" t="s">
        <v>72</v>
      </c>
      <c r="B108">
        <f>B68*10000/B62</f>
        <v>-0.09517595343914682</v>
      </c>
      <c r="C108">
        <f>C68*10000/C62</f>
        <v>-0.004456944641116173</v>
      </c>
      <c r="D108">
        <f>D68*10000/D62</f>
        <v>0.00030855241436726074</v>
      </c>
      <c r="E108">
        <f>E68*10000/E62</f>
        <v>0.11441667609017175</v>
      </c>
      <c r="F108">
        <f>F68*10000/F62</f>
        <v>0.07361904033083869</v>
      </c>
      <c r="G108">
        <f>AVERAGE(C108:E108)</f>
        <v>0.03675609462114095</v>
      </c>
      <c r="H108">
        <f>STDEV(C108:E108)</f>
        <v>0.06729823122584601</v>
      </c>
      <c r="I108">
        <f>(B108*B4+C108*C4+D108*D4+E108*E4+F108*F4)/SUM(B4:F4)</f>
        <v>0.022610049893882454</v>
      </c>
    </row>
    <row r="109" spans="1:9" ht="12.75">
      <c r="A109" t="s">
        <v>73</v>
      </c>
      <c r="B109">
        <f>B69*10000/B62</f>
        <v>-0.1712434221739895</v>
      </c>
      <c r="C109">
        <f>C69*10000/C62</f>
        <v>-0.0891980519893193</v>
      </c>
      <c r="D109">
        <f>D69*10000/D62</f>
        <v>-0.03666016735942419</v>
      </c>
      <c r="E109">
        <f>E69*10000/E62</f>
        <v>-0.12476895943689827</v>
      </c>
      <c r="F109">
        <f>F69*10000/F62</f>
        <v>0.0005094603395410225</v>
      </c>
      <c r="G109">
        <f>AVERAGE(C109:E109)</f>
        <v>-0.08354239292854725</v>
      </c>
      <c r="H109">
        <f>STDEV(C109:E109)</f>
        <v>0.04432583524195187</v>
      </c>
      <c r="I109">
        <f>(B109*B4+C109*C4+D109*D4+E109*E4+F109*F4)/SUM(B4:F4)</f>
        <v>-0.08499054399037842</v>
      </c>
    </row>
    <row r="110" spans="1:11" ht="12.75">
      <c r="A110" t="s">
        <v>74</v>
      </c>
      <c r="B110">
        <f>B70*10000/B62</f>
        <v>-0.43534923012076726</v>
      </c>
      <c r="C110">
        <f>C70*10000/C62</f>
        <v>-0.2275528962742713</v>
      </c>
      <c r="D110">
        <f>D70*10000/D62</f>
        <v>-0.16434423926153258</v>
      </c>
      <c r="E110">
        <f>E70*10000/E62</f>
        <v>-0.23788089431898246</v>
      </c>
      <c r="F110">
        <f>F70*10000/F62</f>
        <v>-0.3969397795249884</v>
      </c>
      <c r="G110">
        <f>AVERAGE(C110:E110)</f>
        <v>-0.20992600995159547</v>
      </c>
      <c r="H110">
        <f>STDEV(C110:E110)</f>
        <v>0.03981130807112467</v>
      </c>
      <c r="I110">
        <f>(B110*B4+C110*C4+D110*D4+E110*E4+F110*F4)/SUM(B4:F4)</f>
        <v>-0.26751228346101846</v>
      </c>
      <c r="K110">
        <f>EXP(AVERAGE(K103:K107))</f>
        <v>0.018482028181544152</v>
      </c>
    </row>
    <row r="111" spans="1:9" ht="12.75">
      <c r="A111" t="s">
        <v>75</v>
      </c>
      <c r="B111">
        <f>B71*10000/B62</f>
        <v>0.04406714866477081</v>
      </c>
      <c r="C111">
        <f>C71*10000/C62</f>
        <v>-0.014748212240328728</v>
      </c>
      <c r="D111">
        <f>D71*10000/D62</f>
        <v>-0.005839119375167204</v>
      </c>
      <c r="E111">
        <f>E71*10000/E62</f>
        <v>-0.005028291970650154</v>
      </c>
      <c r="F111">
        <f>F71*10000/F62</f>
        <v>-0.014587476796808344</v>
      </c>
      <c r="G111">
        <f>AVERAGE(C111:E111)</f>
        <v>-0.008538541195382028</v>
      </c>
      <c r="H111">
        <f>STDEV(C111:E111)</f>
        <v>0.005392992780897822</v>
      </c>
      <c r="I111">
        <f>(B111*B4+C111*C4+D111*D4+E111*E4+F111*F4)/SUM(B4:F4)</f>
        <v>-0.0017427252658641541</v>
      </c>
    </row>
    <row r="112" spans="1:9" ht="12.75">
      <c r="A112" t="s">
        <v>76</v>
      </c>
      <c r="B112">
        <f>B72*10000/B62</f>
        <v>-0.011906495340475767</v>
      </c>
      <c r="C112">
        <f>C72*10000/C62</f>
        <v>-0.0075425529847694</v>
      </c>
      <c r="D112">
        <f>D72*10000/D62</f>
        <v>-0.01958135057427571</v>
      </c>
      <c r="E112">
        <f>E72*10000/E62</f>
        <v>-0.03333603780706323</v>
      </c>
      <c r="F112">
        <f>F72*10000/F62</f>
        <v>-0.0420878766361393</v>
      </c>
      <c r="G112">
        <f>AVERAGE(C112:E112)</f>
        <v>-0.02015331378870278</v>
      </c>
      <c r="H112">
        <f>STDEV(C112:E112)</f>
        <v>0.012906251247301392</v>
      </c>
      <c r="I112">
        <f>(B112*B4+C112*C4+D112*D4+E112*E4+F112*F4)/SUM(B4:F4)</f>
        <v>-0.021891912190639237</v>
      </c>
    </row>
    <row r="113" spans="1:9" ht="12.75">
      <c r="A113" t="s">
        <v>77</v>
      </c>
      <c r="B113">
        <f>B73*10000/B62</f>
        <v>-0.013571772154426582</v>
      </c>
      <c r="C113">
        <f>C73*10000/C62</f>
        <v>0.009918577170608792</v>
      </c>
      <c r="D113">
        <f>D73*10000/D62</f>
        <v>0.00465333741986526</v>
      </c>
      <c r="E113">
        <f>E73*10000/E62</f>
        <v>0.008604895109494155</v>
      </c>
      <c r="F113">
        <f>F73*10000/F62</f>
        <v>-0.017958604457898143</v>
      </c>
      <c r="G113">
        <f>AVERAGE(C113:E113)</f>
        <v>0.007725603233322736</v>
      </c>
      <c r="H113">
        <f>STDEV(C113:E113)</f>
        <v>0.0027405388267324783</v>
      </c>
      <c r="I113">
        <f>(B113*B4+C113*C4+D113*D4+E113*E4+F113*F4)/SUM(B4:F4)</f>
        <v>0.0012144371948978687</v>
      </c>
    </row>
    <row r="114" spans="1:11" ht="12.75">
      <c r="A114" t="s">
        <v>78</v>
      </c>
      <c r="B114">
        <f>B74*10000/B62</f>
        <v>-0.217186989641065</v>
      </c>
      <c r="C114">
        <f>C74*10000/C62</f>
        <v>-0.19791913437050435</v>
      </c>
      <c r="D114">
        <f>D74*10000/D62</f>
        <v>-0.20524645806406408</v>
      </c>
      <c r="E114">
        <f>E74*10000/E62</f>
        <v>-0.19194726720666586</v>
      </c>
      <c r="F114">
        <f>F74*10000/F62</f>
        <v>-0.15796454326032924</v>
      </c>
      <c r="G114">
        <f>AVERAGE(C114:E114)</f>
        <v>-0.19837095321374476</v>
      </c>
      <c r="H114">
        <f>STDEV(C114:E114)</f>
        <v>0.006661097849882421</v>
      </c>
      <c r="I114">
        <f>(B114*B4+C114*C4+D114*D4+E114*E4+F114*F4)/SUM(B4:F4)</f>
        <v>-0.19569026514002671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0.0025792765703511666</v>
      </c>
      <c r="C115">
        <f>C75*10000/C62</f>
        <v>0.0028545073356314498</v>
      </c>
      <c r="D115">
        <f>D75*10000/D62</f>
        <v>0.0004956103021705443</v>
      </c>
      <c r="E115">
        <f>E75*10000/E62</f>
        <v>0.004896203608855682</v>
      </c>
      <c r="F115">
        <f>F75*10000/F62</f>
        <v>-0.0011374979240826246</v>
      </c>
      <c r="G115">
        <f>AVERAGE(C115:E115)</f>
        <v>0.002748773748885892</v>
      </c>
      <c r="H115">
        <f>STDEV(C115:E115)</f>
        <v>0.002202201184323328</v>
      </c>
      <c r="I115">
        <f>(B115*B4+C115*C4+D115*D4+E115*E4+F115*F4)/SUM(B4:F4)</f>
        <v>0.002205021895493467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-53.004786473029206</v>
      </c>
      <c r="C122">
        <f>C82*10000/C62</f>
        <v>-33.932771574296034</v>
      </c>
      <c r="D122">
        <f>D82*10000/D62</f>
        <v>10.188720810742122</v>
      </c>
      <c r="E122">
        <f>E82*10000/E62</f>
        <v>46.45004327013561</v>
      </c>
      <c r="F122">
        <f>F82*10000/F62</f>
        <v>17.310956224421076</v>
      </c>
      <c r="G122">
        <f>AVERAGE(C122:E122)</f>
        <v>7.568664168860566</v>
      </c>
      <c r="H122">
        <f>STDEV(C122:E122)</f>
        <v>40.25540650873552</v>
      </c>
      <c r="I122">
        <f>(B122*B4+C122*C4+D122*D4+E122*E4+F122*F4)/SUM(B4:F4)</f>
        <v>0.11121903609359829</v>
      </c>
    </row>
    <row r="123" spans="1:9" ht="12.75">
      <c r="A123" t="s">
        <v>82</v>
      </c>
      <c r="B123">
        <f>B83*10000/B62</f>
        <v>-2.2014313768833302</v>
      </c>
      <c r="C123">
        <f>C83*10000/C62</f>
        <v>-0.1823895069855987</v>
      </c>
      <c r="D123">
        <f>D83*10000/D62</f>
        <v>-0.559088380892742</v>
      </c>
      <c r="E123">
        <f>E83*10000/E62</f>
        <v>0.6409857224371417</v>
      </c>
      <c r="F123">
        <f>F83*10000/F62</f>
        <v>6.431703516396364</v>
      </c>
      <c r="G123">
        <f>AVERAGE(C123:E123)</f>
        <v>-0.0334973884803997</v>
      </c>
      <c r="H123">
        <f>STDEV(C123:E123)</f>
        <v>0.6137353750481398</v>
      </c>
      <c r="I123">
        <f>(B123*B4+C123*C4+D123*D4+E123*E4+F123*F4)/SUM(B4:F4)</f>
        <v>0.5171983132106988</v>
      </c>
    </row>
    <row r="124" spans="1:9" ht="12.75">
      <c r="A124" t="s">
        <v>83</v>
      </c>
      <c r="B124">
        <f>B84*10000/B62</f>
        <v>0.20285150682738326</v>
      </c>
      <c r="C124">
        <f>C84*10000/C62</f>
        <v>1.354140132381377</v>
      </c>
      <c r="D124">
        <f>D84*10000/D62</f>
        <v>1.8184488051883365</v>
      </c>
      <c r="E124">
        <f>E84*10000/E62</f>
        <v>1.7544935331643035</v>
      </c>
      <c r="F124">
        <f>F84*10000/F62</f>
        <v>2.491408581458707</v>
      </c>
      <c r="G124">
        <f>AVERAGE(C124:E124)</f>
        <v>1.6423608235780058</v>
      </c>
      <c r="H124">
        <f>STDEV(C124:E124)</f>
        <v>0.251646466953767</v>
      </c>
      <c r="I124">
        <f>(B124*B4+C124*C4+D124*D4+E124*E4+F124*F4)/SUM(B4:F4)</f>
        <v>1.5477067050719335</v>
      </c>
    </row>
    <row r="125" spans="1:9" ht="12.75">
      <c r="A125" t="s">
        <v>84</v>
      </c>
      <c r="B125">
        <f>B85*10000/B62</f>
        <v>-0.02503248787618583</v>
      </c>
      <c r="C125">
        <f>C85*10000/C62</f>
        <v>0.5324585071871288</v>
      </c>
      <c r="D125">
        <f>D85*10000/D62</f>
        <v>0.02823378805448075</v>
      </c>
      <c r="E125">
        <f>E85*10000/E62</f>
        <v>0.40803904396345364</v>
      </c>
      <c r="F125">
        <f>F85*10000/F62</f>
        <v>-0.6038669305597811</v>
      </c>
      <c r="G125">
        <f>AVERAGE(C125:E125)</f>
        <v>0.3229104464016877</v>
      </c>
      <c r="H125">
        <f>STDEV(C125:E125)</f>
        <v>0.2626705168804148</v>
      </c>
      <c r="I125">
        <f>(B125*B4+C125*C4+D125*D4+E125*E4+F125*F4)/SUM(B4:F4)</f>
        <v>0.14877937937713923</v>
      </c>
    </row>
    <row r="126" spans="1:9" ht="12.75">
      <c r="A126" t="s">
        <v>85</v>
      </c>
      <c r="B126">
        <f>B86*10000/B62</f>
        <v>-0.6675467487106744</v>
      </c>
      <c r="C126">
        <f>C86*10000/C62</f>
        <v>0.08754639475814531</v>
      </c>
      <c r="D126">
        <f>D86*10000/D62</f>
        <v>-0.172170028465438</v>
      </c>
      <c r="E126">
        <f>E86*10000/E62</f>
        <v>0.2990088502391884</v>
      </c>
      <c r="F126">
        <f>F86*10000/F62</f>
        <v>1.9672493338145647</v>
      </c>
      <c r="G126">
        <f>AVERAGE(C126:E126)</f>
        <v>0.07146173884396523</v>
      </c>
      <c r="H126">
        <f>STDEV(C126:E126)</f>
        <v>0.23600089205603744</v>
      </c>
      <c r="I126">
        <f>(B126*B4+C126*C4+D126*D4+E126*E4+F126*F4)/SUM(B4:F4)</f>
        <v>0.2180172899531553</v>
      </c>
    </row>
    <row r="127" spans="1:9" ht="12.75">
      <c r="A127" t="s">
        <v>86</v>
      </c>
      <c r="B127">
        <f>B87*10000/B62</f>
        <v>-0.052337596689405234</v>
      </c>
      <c r="C127">
        <f>C87*10000/C62</f>
        <v>-0.07214885105841591</v>
      </c>
      <c r="D127">
        <f>D87*10000/D62</f>
        <v>-0.2590581091163169</v>
      </c>
      <c r="E127">
        <f>E87*10000/E62</f>
        <v>0.009004069181172709</v>
      </c>
      <c r="F127">
        <f>F87*10000/F62</f>
        <v>0.4617209086852883</v>
      </c>
      <c r="G127">
        <f>AVERAGE(C127:E127)</f>
        <v>-0.10740096366452002</v>
      </c>
      <c r="H127">
        <f>STDEV(C127:E127)</f>
        <v>0.13746405508638926</v>
      </c>
      <c r="I127">
        <f>(B127*B4+C127*C4+D127*D4+E127*E4+F127*F4)/SUM(B4:F4)</f>
        <v>-0.023365699194221056</v>
      </c>
    </row>
    <row r="128" spans="1:9" ht="12.75">
      <c r="A128" t="s">
        <v>87</v>
      </c>
      <c r="B128">
        <f>B88*10000/B62</f>
        <v>-0.18478770495378646</v>
      </c>
      <c r="C128">
        <f>C88*10000/C62</f>
        <v>0.18904003784479786</v>
      </c>
      <c r="D128">
        <f>D88*10000/D62</f>
        <v>0.20973624061776366</v>
      </c>
      <c r="E128">
        <f>E88*10000/E62</f>
        <v>0.2839597364737878</v>
      </c>
      <c r="F128">
        <f>F88*10000/F62</f>
        <v>0.15807030174936693</v>
      </c>
      <c r="G128">
        <f>AVERAGE(C128:E128)</f>
        <v>0.22757867164544976</v>
      </c>
      <c r="H128">
        <f>STDEV(C128:E128)</f>
        <v>0.04991193800773401</v>
      </c>
      <c r="I128">
        <f>(B128*B4+C128*C4+D128*D4+E128*E4+F128*F4)/SUM(B4:F4)</f>
        <v>0.1586746915178405</v>
      </c>
    </row>
    <row r="129" spans="1:9" ht="12.75">
      <c r="A129" t="s">
        <v>88</v>
      </c>
      <c r="B129">
        <f>B89*10000/B62</f>
        <v>0.05033353835454739</v>
      </c>
      <c r="C129">
        <f>C89*10000/C62</f>
        <v>0.09365388956169543</v>
      </c>
      <c r="D129">
        <f>D89*10000/D62</f>
        <v>0.04871731697310877</v>
      </c>
      <c r="E129">
        <f>E89*10000/E62</f>
        <v>-0.058656140338833956</v>
      </c>
      <c r="F129">
        <f>F89*10000/F62</f>
        <v>-0.2229179030128465</v>
      </c>
      <c r="G129">
        <f>AVERAGE(C129:E129)</f>
        <v>0.027905022065323415</v>
      </c>
      <c r="H129">
        <f>STDEV(C129:E129)</f>
        <v>0.07825886541837615</v>
      </c>
      <c r="I129">
        <f>(B129*B4+C129*C4+D129*D4+E129*E4+F129*F4)/SUM(B4:F4)</f>
        <v>-0.002372251959379938</v>
      </c>
    </row>
    <row r="130" spans="1:9" ht="12.75">
      <c r="A130" t="s">
        <v>89</v>
      </c>
      <c r="B130">
        <f>B90*10000/B62</f>
        <v>-0.06143744137987601</v>
      </c>
      <c r="C130">
        <f>C90*10000/C62</f>
        <v>-0.020419766954481274</v>
      </c>
      <c r="D130">
        <f>D90*10000/D62</f>
        <v>-0.049408205614356084</v>
      </c>
      <c r="E130">
        <f>E90*10000/E62</f>
        <v>-0.0008181733296057494</v>
      </c>
      <c r="F130">
        <f>F90*10000/F62</f>
        <v>0.3480067175305545</v>
      </c>
      <c r="G130">
        <f>AVERAGE(C130:E130)</f>
        <v>-0.023548715299481035</v>
      </c>
      <c r="H130">
        <f>STDEV(C130:E130)</f>
        <v>0.0244456652122115</v>
      </c>
      <c r="I130">
        <f>(B130*B4+C130*C4+D130*D4+E130*E4+F130*F4)/SUM(B4:F4)</f>
        <v>0.020634234274132034</v>
      </c>
    </row>
    <row r="131" spans="1:9" ht="12.75">
      <c r="A131" t="s">
        <v>90</v>
      </c>
      <c r="B131">
        <f>B91*10000/B62</f>
        <v>-0.011400507980334028</v>
      </c>
      <c r="C131">
        <f>C91*10000/C62</f>
        <v>0.010699870562730914</v>
      </c>
      <c r="D131">
        <f>D91*10000/D62</f>
        <v>-0.014328584553394206</v>
      </c>
      <c r="E131">
        <f>E91*10000/E62</f>
        <v>-0.02697910129736605</v>
      </c>
      <c r="F131">
        <f>F91*10000/F62</f>
        <v>0.0027068917026711655</v>
      </c>
      <c r="G131">
        <f>AVERAGE(C131:E131)</f>
        <v>-0.01020260509600978</v>
      </c>
      <c r="H131">
        <f>STDEV(C131:E131)</f>
        <v>0.01917534901822033</v>
      </c>
      <c r="I131">
        <f>(B131*B4+C131*C4+D131*D4+E131*E4+F131*F4)/SUM(B4:F4)</f>
        <v>-0.00864881619535041</v>
      </c>
    </row>
    <row r="132" spans="1:9" ht="12.75">
      <c r="A132" t="s">
        <v>91</v>
      </c>
      <c r="B132">
        <f>B92*10000/B62</f>
        <v>-0.030187614128838285</v>
      </c>
      <c r="C132">
        <f>C92*10000/C62</f>
        <v>0.05348372949289821</v>
      </c>
      <c r="D132">
        <f>D92*10000/D62</f>
        <v>0.027309742710884363</v>
      </c>
      <c r="E132">
        <f>E92*10000/E62</f>
        <v>0.0597444161038701</v>
      </c>
      <c r="F132">
        <f>F92*10000/F62</f>
        <v>-0.014042445237663487</v>
      </c>
      <c r="G132">
        <f>AVERAGE(C132:E132)</f>
        <v>0.04684596276921756</v>
      </c>
      <c r="H132">
        <f>STDEV(C132:E132)</f>
        <v>0.017206015513067385</v>
      </c>
      <c r="I132">
        <f>(B132*B4+C132*C4+D132*D4+E132*E4+F132*F4)/SUM(B4:F4)</f>
        <v>0.0275737130158496</v>
      </c>
    </row>
    <row r="133" spans="1:9" ht="12.75">
      <c r="A133" t="s">
        <v>92</v>
      </c>
      <c r="B133">
        <f>B93*10000/B62</f>
        <v>0.08269776471352629</v>
      </c>
      <c r="C133">
        <f>C93*10000/C62</f>
        <v>0.06474800456542236</v>
      </c>
      <c r="D133">
        <f>D93*10000/D62</f>
        <v>0.06750520917180639</v>
      </c>
      <c r="E133">
        <f>E93*10000/E62</f>
        <v>0.059502363590578554</v>
      </c>
      <c r="F133">
        <f>F93*10000/F62</f>
        <v>0.04188388562582145</v>
      </c>
      <c r="G133">
        <f>AVERAGE(C133:E133)</f>
        <v>0.06391852577593578</v>
      </c>
      <c r="H133">
        <f>STDEV(C133:E133)</f>
        <v>0.0040653918194806</v>
      </c>
      <c r="I133">
        <f>(B133*B4+C133*C4+D133*D4+E133*E4+F133*F4)/SUM(B4:F4)</f>
        <v>0.06368819891050437</v>
      </c>
    </row>
    <row r="134" spans="1:9" ht="12.75">
      <c r="A134" t="s">
        <v>93</v>
      </c>
      <c r="B134">
        <f>B94*10000/B62</f>
        <v>0.0015309937743495856</v>
      </c>
      <c r="C134">
        <f>C94*10000/C62</f>
        <v>0.0036034761778485505</v>
      </c>
      <c r="D134">
        <f>D94*10000/D62</f>
        <v>-0.0033858427474391163</v>
      </c>
      <c r="E134">
        <f>E94*10000/E62</f>
        <v>-0.007528417833456353</v>
      </c>
      <c r="F134">
        <f>F94*10000/F62</f>
        <v>-0.025850810343249993</v>
      </c>
      <c r="G134">
        <f>AVERAGE(C134:E134)</f>
        <v>-0.002436928134348973</v>
      </c>
      <c r="H134">
        <f>STDEV(C134:E134)</f>
        <v>0.0056262860998116246</v>
      </c>
      <c r="I134">
        <f>(B134*B4+C134*C4+D134*D4+E134*E4+F134*F4)/SUM(B4:F4)</f>
        <v>-0.004992131196463332</v>
      </c>
    </row>
    <row r="135" spans="1:9" ht="12.75">
      <c r="A135" t="s">
        <v>94</v>
      </c>
      <c r="B135">
        <f>B95*10000/B62</f>
        <v>-0.0032876143329603194</v>
      </c>
      <c r="C135">
        <f>C95*10000/C62</f>
        <v>-0.00015857251868025467</v>
      </c>
      <c r="D135">
        <f>D95*10000/D62</f>
        <v>-0.001449552346174382</v>
      </c>
      <c r="E135">
        <f>E95*10000/E62</f>
        <v>0.00033127861734809924</v>
      </c>
      <c r="F135">
        <f>F95*10000/F62</f>
        <v>-0.003702663242692757</v>
      </c>
      <c r="G135">
        <f>AVERAGE(C135:E135)</f>
        <v>-0.0004256154158355124</v>
      </c>
      <c r="H135">
        <f>STDEV(C135:E135)</f>
        <v>0.0009199585109399811</v>
      </c>
      <c r="I135">
        <f>(B135*B4+C135*C4+D135*D4+E135*E4+F135*F4)/SUM(B4:F4)</f>
        <v>-0.001277248754971111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2005-07-13T08:11:20Z</cp:lastPrinted>
  <dcterms:created xsi:type="dcterms:W3CDTF">2005-07-13T08:11:21Z</dcterms:created>
  <dcterms:modified xsi:type="dcterms:W3CDTF">2005-07-14T11:40:10Z</dcterms:modified>
  <cp:category/>
  <cp:version/>
  <cp:contentType/>
  <cp:contentStatus/>
</cp:coreProperties>
</file>