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<sst xmlns="http://schemas.openxmlformats.org/spreadsheetml/2006/main" count="204" uniqueCount="98">
  <si>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13/07/2005       09:25:12</t>
  </si>
  <si>
    <t>LISSNER</t>
  </si>
  <si>
    <t>HCMQAP610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</si>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</sst>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-0.003747</v>
      </c>
      <c r="D4" s="12">
        <v>-0.003746</v>
      </c>
      <c r="E4" s="12">
        <v>-0.003748</v>
      </c>
      <c r="F4" s="24">
        <v>-0.002078</v>
      </c>
      <c r="G4" s="34">
        <v>-0.011677</v>
      </c>
    </row>
    <row r="5" spans="1:7" ht="12.75" thickBot="1">
      <c r="A5" s="44" t="s">
        <v>13</v>
      </c>
      <c r="B5" s="45">
        <v>-6.222802</v>
      </c>
      <c r="C5" s="46">
        <v>-3.575525</v>
      </c>
      <c r="D5" s="46">
        <v>1.018878</v>
      </c>
      <c r="E5" s="46">
        <v>4.270186</v>
      </c>
      <c r="F5" s="47">
        <v>3.593996</v>
      </c>
      <c r="G5" s="48">
        <v>7.290719</v>
      </c>
    </row>
    <row r="6" spans="1:7" ht="12.75" thickTop="1">
      <c r="A6" s="6" t="s">
        <v>14</v>
      </c>
      <c r="B6" s="39">
        <v>72.66974</v>
      </c>
      <c r="C6" s="40">
        <v>35.69677</v>
      </c>
      <c r="D6" s="40">
        <v>-6.707873</v>
      </c>
      <c r="E6" s="40">
        <v>14.96959</v>
      </c>
      <c r="F6" s="41">
        <v>-158.0176</v>
      </c>
      <c r="G6" s="42">
        <v>0.005079216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-3.70158</v>
      </c>
      <c r="C8" s="13">
        <v>-3.506092</v>
      </c>
      <c r="D8" s="13">
        <v>-1.087606</v>
      </c>
      <c r="E8" s="13">
        <v>-1.379078</v>
      </c>
      <c r="F8" s="25">
        <v>-1.89012</v>
      </c>
      <c r="G8" s="35">
        <v>-2.225044</v>
      </c>
    </row>
    <row r="9" spans="1:7" ht="12">
      <c r="A9" s="20" t="s">
        <v>17</v>
      </c>
      <c r="B9" s="29">
        <v>-0.2055797</v>
      </c>
      <c r="C9" s="13">
        <v>0.05465724</v>
      </c>
      <c r="D9" s="13">
        <v>1.262341</v>
      </c>
      <c r="E9" s="13">
        <v>-0.9007596</v>
      </c>
      <c r="F9" s="25">
        <v>-0.4055308</v>
      </c>
      <c r="G9" s="35">
        <v>0.01611292</v>
      </c>
    </row>
    <row r="10" spans="1:7" ht="12">
      <c r="A10" s="20" t="s">
        <v>18</v>
      </c>
      <c r="B10" s="29">
        <v>1.257993</v>
      </c>
      <c r="C10" s="13">
        <v>1.447621</v>
      </c>
      <c r="D10" s="13">
        <v>0.462914</v>
      </c>
      <c r="E10" s="13">
        <v>0.9797294</v>
      </c>
      <c r="F10" s="25">
        <v>-1.126024</v>
      </c>
      <c r="G10" s="35">
        <v>0.7272508</v>
      </c>
    </row>
    <row r="11" spans="1:7" ht="12">
      <c r="A11" s="21" t="s">
        <v>19</v>
      </c>
      <c r="B11" s="31">
        <v>2.98084</v>
      </c>
      <c r="C11" s="15">
        <v>2.430861</v>
      </c>
      <c r="D11" s="15">
        <v>2.55987</v>
      </c>
      <c r="E11" s="15">
        <v>2.009901</v>
      </c>
      <c r="F11" s="27">
        <v>13.68288</v>
      </c>
      <c r="G11" s="37">
        <v>3.941821</v>
      </c>
    </row>
    <row r="12" spans="1:7" ht="12">
      <c r="A12" s="20" t="s">
        <v>20</v>
      </c>
      <c r="B12" s="29">
        <v>-0.1692296</v>
      </c>
      <c r="C12" s="13">
        <v>-0.238914</v>
      </c>
      <c r="D12" s="13">
        <v>-0.08139141</v>
      </c>
      <c r="E12" s="13">
        <v>0.1876984</v>
      </c>
      <c r="F12" s="25">
        <v>0.007788243</v>
      </c>
      <c r="G12" s="35">
        <v>-0.05533442</v>
      </c>
    </row>
    <row r="13" spans="1:7" ht="12">
      <c r="A13" s="20" t="s">
        <v>21</v>
      </c>
      <c r="B13" s="29">
        <v>-0.08497838</v>
      </c>
      <c r="C13" s="13">
        <v>-0.05518473</v>
      </c>
      <c r="D13" s="13">
        <v>0.008638225</v>
      </c>
      <c r="E13" s="13">
        <v>-0.09743321</v>
      </c>
      <c r="F13" s="25">
        <v>-0.04868006</v>
      </c>
      <c r="G13" s="35">
        <v>-0.05344537</v>
      </c>
    </row>
    <row r="14" spans="1:7" ht="12">
      <c r="A14" s="20" t="s">
        <v>22</v>
      </c>
      <c r="B14" s="29">
        <v>0.1157887</v>
      </c>
      <c r="C14" s="13">
        <v>0.234222</v>
      </c>
      <c r="D14" s="13">
        <v>0.1048162</v>
      </c>
      <c r="E14" s="13">
        <v>0.1205482</v>
      </c>
      <c r="F14" s="25">
        <v>0.1985463</v>
      </c>
      <c r="G14" s="35">
        <v>0.1538396</v>
      </c>
    </row>
    <row r="15" spans="1:7" ht="12">
      <c r="A15" s="21" t="s">
        <v>23</v>
      </c>
      <c r="B15" s="31">
        <v>-0.3969641</v>
      </c>
      <c r="C15" s="15">
        <v>-0.1429193</v>
      </c>
      <c r="D15" s="15">
        <v>-0.09949254</v>
      </c>
      <c r="E15" s="15">
        <v>-0.1542547</v>
      </c>
      <c r="F15" s="27">
        <v>-0.4459528</v>
      </c>
      <c r="G15" s="37">
        <v>-0.2124145</v>
      </c>
    </row>
    <row r="16" spans="1:7" ht="12">
      <c r="A16" s="20" t="s">
        <v>24</v>
      </c>
      <c r="B16" s="29">
        <v>-0.001645351</v>
      </c>
      <c r="C16" s="13">
        <v>-0.03777851</v>
      </c>
      <c r="D16" s="13">
        <v>-0.02888551</v>
      </c>
      <c r="E16" s="13">
        <v>0.003202325</v>
      </c>
      <c r="F16" s="25">
        <v>-0.02914001</v>
      </c>
      <c r="G16" s="35">
        <v>-0.01939537</v>
      </c>
    </row>
    <row r="17" spans="1:7" ht="12">
      <c r="A17" s="20" t="s">
        <v>25</v>
      </c>
      <c r="B17" s="29">
        <v>-0.02526132</v>
      </c>
      <c r="C17" s="13">
        <v>-0.004955804</v>
      </c>
      <c r="D17" s="13">
        <v>-0.01640488</v>
      </c>
      <c r="E17" s="13">
        <v>-0.006377002</v>
      </c>
      <c r="F17" s="25">
        <v>-0.03536717</v>
      </c>
      <c r="G17" s="35">
        <v>-0.01504927</v>
      </c>
    </row>
    <row r="18" spans="1:7" ht="12">
      <c r="A18" s="20" t="s">
        <v>26</v>
      </c>
      <c r="B18" s="29">
        <v>0.00390606</v>
      </c>
      <c r="C18" s="13">
        <v>0.0230664</v>
      </c>
      <c r="D18" s="13">
        <v>0.03373977</v>
      </c>
      <c r="E18" s="13">
        <v>0.005564921</v>
      </c>
      <c r="F18" s="25">
        <v>0.02580208</v>
      </c>
      <c r="G18" s="35">
        <v>0.0190063</v>
      </c>
    </row>
    <row r="19" spans="1:7" ht="12">
      <c r="A19" s="21" t="s">
        <v>27</v>
      </c>
      <c r="B19" s="31">
        <v>-0.2117022</v>
      </c>
      <c r="C19" s="15">
        <v>-0.2092682</v>
      </c>
      <c r="D19" s="15">
        <v>-0.2100704</v>
      </c>
      <c r="E19" s="15">
        <v>-0.203907</v>
      </c>
      <c r="F19" s="27">
        <v>-0.1481401</v>
      </c>
      <c r="G19" s="37">
        <v>-0.2003653</v>
      </c>
    </row>
    <row r="20" spans="1:7" ht="12.75" thickBot="1">
      <c r="A20" s="44" t="s">
        <v>28</v>
      </c>
      <c r="B20" s="45">
        <v>-0.004445052</v>
      </c>
      <c r="C20" s="46">
        <v>-0.005388841</v>
      </c>
      <c r="D20" s="46">
        <v>-0.004272694</v>
      </c>
      <c r="E20" s="46">
        <v>-0.008868828</v>
      </c>
      <c r="F20" s="47">
        <v>-0.00564128</v>
      </c>
      <c r="G20" s="48">
        <v>-0.005854939</v>
      </c>
    </row>
    <row r="21" spans="1:7" ht="12.75" thickTop="1">
      <c r="A21" s="6" t="s">
        <v>29</v>
      </c>
      <c r="B21" s="39">
        <v>-14.18401</v>
      </c>
      <c r="C21" s="40">
        <v>26.96414</v>
      </c>
      <c r="D21" s="40">
        <v>3.55417</v>
      </c>
      <c r="E21" s="40">
        <v>-21.76766</v>
      </c>
      <c r="F21" s="41">
        <v>-0.3551408</v>
      </c>
      <c r="G21" s="43">
        <v>0.004370032</v>
      </c>
    </row>
    <row r="22" spans="1:7" ht="12">
      <c r="A22" s="20" t="s">
        <v>30</v>
      </c>
      <c r="B22" s="29">
        <v>-124.4625</v>
      </c>
      <c r="C22" s="13">
        <v>-71.51173</v>
      </c>
      <c r="D22" s="13">
        <v>20.37759</v>
      </c>
      <c r="E22" s="13">
        <v>85.4058</v>
      </c>
      <c r="F22" s="25">
        <v>71.88115</v>
      </c>
      <c r="G22" s="36">
        <v>0</v>
      </c>
    </row>
    <row r="23" spans="1:7" ht="12">
      <c r="A23" s="20" t="s">
        <v>31</v>
      </c>
      <c r="B23" s="29">
        <v>-2.608316</v>
      </c>
      <c r="C23" s="13">
        <v>-0.9036231</v>
      </c>
      <c r="D23" s="13">
        <v>0.4078793</v>
      </c>
      <c r="E23" s="13">
        <v>-1.993211</v>
      </c>
      <c r="F23" s="25">
        <v>5.061436</v>
      </c>
      <c r="G23" s="35">
        <v>-0.30102</v>
      </c>
    </row>
    <row r="24" spans="1:7" ht="12">
      <c r="A24" s="20" t="s">
        <v>32</v>
      </c>
      <c r="B24" s="29">
        <v>-1.364095</v>
      </c>
      <c r="C24" s="13">
        <v>3.638791</v>
      </c>
      <c r="D24" s="13">
        <v>1.765383</v>
      </c>
      <c r="E24" s="13">
        <v>-1.861136</v>
      </c>
      <c r="F24" s="25">
        <v>-0.6263274</v>
      </c>
      <c r="G24" s="35">
        <v>0.5713201</v>
      </c>
    </row>
    <row r="25" spans="1:7" ht="12">
      <c r="A25" s="20" t="s">
        <v>33</v>
      </c>
      <c r="B25" s="29">
        <v>-0.6112861</v>
      </c>
      <c r="C25" s="13">
        <v>0.0763364</v>
      </c>
      <c r="D25" s="13">
        <v>-0.1268124</v>
      </c>
      <c r="E25" s="13">
        <v>-0.2831483</v>
      </c>
      <c r="F25" s="25">
        <v>-2.162169</v>
      </c>
      <c r="G25" s="35">
        <v>-0.4572691</v>
      </c>
    </row>
    <row r="26" spans="1:7" ht="12">
      <c r="A26" s="21" t="s">
        <v>34</v>
      </c>
      <c r="B26" s="31">
        <v>0.9219073</v>
      </c>
      <c r="C26" s="15">
        <v>0.3232665</v>
      </c>
      <c r="D26" s="15">
        <v>0.7849565</v>
      </c>
      <c r="E26" s="15">
        <v>0.7360364</v>
      </c>
      <c r="F26" s="27">
        <v>1.686689</v>
      </c>
      <c r="G26" s="37">
        <v>0.8024489</v>
      </c>
    </row>
    <row r="27" spans="1:7" ht="12">
      <c r="A27" s="20" t="s">
        <v>35</v>
      </c>
      <c r="B27" s="29">
        <v>-0.2534463</v>
      </c>
      <c r="C27" s="13">
        <v>-0.09828979</v>
      </c>
      <c r="D27" s="13">
        <v>0.02408463</v>
      </c>
      <c r="E27" s="13">
        <v>-0.1934914</v>
      </c>
      <c r="F27" s="25">
        <v>0.03590532</v>
      </c>
      <c r="G27" s="35">
        <v>-0.09631152</v>
      </c>
    </row>
    <row r="28" spans="1:7" ht="12">
      <c r="A28" s="20" t="s">
        <v>36</v>
      </c>
      <c r="B28" s="29">
        <v>-0.2274501</v>
      </c>
      <c r="C28" s="13">
        <v>0.4956192</v>
      </c>
      <c r="D28" s="13">
        <v>0.3685656</v>
      </c>
      <c r="E28" s="13">
        <v>-0.433753</v>
      </c>
      <c r="F28" s="25">
        <v>-0.38813</v>
      </c>
      <c r="G28" s="35">
        <v>0.01880264</v>
      </c>
    </row>
    <row r="29" spans="1:7" ht="12">
      <c r="A29" s="20" t="s">
        <v>37</v>
      </c>
      <c r="B29" s="29">
        <v>-0.1034689</v>
      </c>
      <c r="C29" s="13">
        <v>-0.0002341773</v>
      </c>
      <c r="D29" s="13">
        <v>0.01824602</v>
      </c>
      <c r="E29" s="13">
        <v>0.03233941</v>
      </c>
      <c r="F29" s="25">
        <v>-0.1602937</v>
      </c>
      <c r="G29" s="35">
        <v>-0.02423748</v>
      </c>
    </row>
    <row r="30" spans="1:7" ht="12">
      <c r="A30" s="21" t="s">
        <v>38</v>
      </c>
      <c r="B30" s="31">
        <v>0.1750405</v>
      </c>
      <c r="C30" s="15">
        <v>0.1090803</v>
      </c>
      <c r="D30" s="15">
        <v>0.11874</v>
      </c>
      <c r="E30" s="15">
        <v>0.04946053</v>
      </c>
      <c r="F30" s="27">
        <v>0.1510513</v>
      </c>
      <c r="G30" s="37">
        <v>0.112183</v>
      </c>
    </row>
    <row r="31" spans="1:7" ht="12">
      <c r="A31" s="20" t="s">
        <v>39</v>
      </c>
      <c r="B31" s="29">
        <v>-0.01427135</v>
      </c>
      <c r="C31" s="13">
        <v>-0.0006398645</v>
      </c>
      <c r="D31" s="13">
        <v>0.01185612</v>
      </c>
      <c r="E31" s="13">
        <v>0.02419921</v>
      </c>
      <c r="F31" s="25">
        <v>-0.01136173</v>
      </c>
      <c r="G31" s="35">
        <v>0.004938852</v>
      </c>
    </row>
    <row r="32" spans="1:7" ht="12">
      <c r="A32" s="20" t="s">
        <v>40</v>
      </c>
      <c r="B32" s="29">
        <v>-0.003622901</v>
      </c>
      <c r="C32" s="13">
        <v>0.05123897</v>
      </c>
      <c r="D32" s="13">
        <v>0.05084511</v>
      </c>
      <c r="E32" s="13">
        <v>-0.05246168</v>
      </c>
      <c r="F32" s="25">
        <v>-0.0450771</v>
      </c>
      <c r="G32" s="35">
        <v>0.005391527</v>
      </c>
    </row>
    <row r="33" spans="1:7" ht="12">
      <c r="A33" s="20" t="s">
        <v>41</v>
      </c>
      <c r="B33" s="29">
        <v>0.07816873</v>
      </c>
      <c r="C33" s="13">
        <v>0.07356633</v>
      </c>
      <c r="D33" s="13">
        <v>0.07945178</v>
      </c>
      <c r="E33" s="13">
        <v>0.07519186</v>
      </c>
      <c r="F33" s="25">
        <v>0.04578851</v>
      </c>
      <c r="G33" s="35">
        <v>0.07233403</v>
      </c>
    </row>
    <row r="34" spans="1:7" ht="12">
      <c r="A34" s="21" t="s">
        <v>42</v>
      </c>
      <c r="B34" s="31">
        <v>0.02514494</v>
      </c>
      <c r="C34" s="15">
        <v>0.01616686</v>
      </c>
      <c r="D34" s="15">
        <v>0.0116457</v>
      </c>
      <c r="E34" s="15">
        <v>-0.003873454</v>
      </c>
      <c r="F34" s="27">
        <v>-0.04017136</v>
      </c>
      <c r="G34" s="37">
        <v>0.004012869</v>
      </c>
    </row>
    <row r="35" spans="1:7" ht="12.75" thickBot="1">
      <c r="A35" s="22" t="s">
        <v>43</v>
      </c>
      <c r="B35" s="32">
        <v>-0.003442242</v>
      </c>
      <c r="C35" s="16">
        <v>-0.002430273</v>
      </c>
      <c r="D35" s="16">
        <v>-0.001205127</v>
      </c>
      <c r="E35" s="16">
        <v>0.001018106</v>
      </c>
      <c r="F35" s="28">
        <v>0.002535308</v>
      </c>
      <c r="G35" s="38">
        <v>-0.000790094</v>
      </c>
    </row>
    <row r="36" spans="1:7" ht="12">
      <c r="A36" s="4" t="s">
        <v>44</v>
      </c>
      <c r="B36" s="3">
        <v>25.49744</v>
      </c>
      <c r="C36" s="3">
        <v>25.50049</v>
      </c>
      <c r="D36" s="3">
        <v>25.50964</v>
      </c>
      <c r="E36" s="3">
        <v>25.50964</v>
      </c>
      <c r="F36" s="3">
        <v>25.52185</v>
      </c>
      <c r="G36" s="3"/>
    </row>
    <row r="37" spans="1:6" ht="12">
      <c r="A37" s="4" t="s">
        <v>45</v>
      </c>
      <c r="B37" s="2">
        <v>0.4079183</v>
      </c>
      <c r="C37" s="2">
        <v>0.3855387</v>
      </c>
      <c r="D37" s="2">
        <v>0.3692627</v>
      </c>
      <c r="E37" s="2">
        <v>0.3463745</v>
      </c>
      <c r="F37" s="2">
        <v>0.3234863</v>
      </c>
    </row>
    <row r="38" spans="1:7" ht="12">
      <c r="A38" s="4" t="s">
        <v>53</v>
      </c>
      <c r="B38" s="2">
        <v>-0.0001238195</v>
      </c>
      <c r="C38" s="2">
        <v>-6.035362E-05</v>
      </c>
      <c r="D38" s="2">
        <v>1.139102E-05</v>
      </c>
      <c r="E38" s="2">
        <v>-2.513043E-05</v>
      </c>
      <c r="F38" s="2">
        <v>0.0002686204</v>
      </c>
      <c r="G38" s="2">
        <v>0.0002022022</v>
      </c>
    </row>
    <row r="39" spans="1:7" ht="12.75" thickBot="1">
      <c r="A39" s="4" t="s">
        <v>54</v>
      </c>
      <c r="B39" s="2">
        <v>2.257173E-05</v>
      </c>
      <c r="C39" s="2">
        <v>-4.627064E-05</v>
      </c>
      <c r="D39" s="2">
        <v>0</v>
      </c>
      <c r="E39" s="2">
        <v>3.721966E-05</v>
      </c>
      <c r="F39" s="2">
        <v>0</v>
      </c>
      <c r="G39" s="2">
        <v>0.0007258979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3.116667</v>
      </c>
      <c r="F40" s="17" t="s">
        <v>48</v>
      </c>
      <c r="G40" s="8">
        <v>54.925248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0.003747</v>
      </c>
      <c r="D4">
        <v>0.003746</v>
      </c>
      <c r="E4">
        <v>0.003748</v>
      </c>
      <c r="F4">
        <v>0.002078</v>
      </c>
      <c r="G4">
        <v>0.011677</v>
      </c>
    </row>
    <row r="5" spans="1:7" ht="12.75">
      <c r="A5" t="s">
        <v>13</v>
      </c>
      <c r="B5">
        <v>-6.222802</v>
      </c>
      <c r="C5">
        <v>-3.575525</v>
      </c>
      <c r="D5">
        <v>1.018878</v>
      </c>
      <c r="E5">
        <v>4.270186</v>
      </c>
      <c r="F5">
        <v>3.593996</v>
      </c>
      <c r="G5">
        <v>7.290719</v>
      </c>
    </row>
    <row r="6" spans="1:7" ht="12.75">
      <c r="A6" t="s">
        <v>14</v>
      </c>
      <c r="B6" s="49">
        <v>72.66974</v>
      </c>
      <c r="C6" s="49">
        <v>35.69677</v>
      </c>
      <c r="D6" s="49">
        <v>-6.707873</v>
      </c>
      <c r="E6" s="49">
        <v>14.96959</v>
      </c>
      <c r="F6" s="49">
        <v>-158.0176</v>
      </c>
      <c r="G6" s="49">
        <v>0.005079216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-3.70158</v>
      </c>
      <c r="C8" s="49">
        <v>-3.506092</v>
      </c>
      <c r="D8" s="49">
        <v>-1.087606</v>
      </c>
      <c r="E8" s="49">
        <v>-1.379078</v>
      </c>
      <c r="F8" s="49">
        <v>-1.89012</v>
      </c>
      <c r="G8" s="49">
        <v>-2.225044</v>
      </c>
    </row>
    <row r="9" spans="1:7" ht="12.75">
      <c r="A9" t="s">
        <v>17</v>
      </c>
      <c r="B9" s="49">
        <v>-0.2055797</v>
      </c>
      <c r="C9" s="49">
        <v>0.05465724</v>
      </c>
      <c r="D9" s="49">
        <v>1.262341</v>
      </c>
      <c r="E9" s="49">
        <v>-0.9007596</v>
      </c>
      <c r="F9" s="49">
        <v>-0.4055308</v>
      </c>
      <c r="G9" s="49">
        <v>0.01611292</v>
      </c>
    </row>
    <row r="10" spans="1:7" ht="12.75">
      <c r="A10" t="s">
        <v>18</v>
      </c>
      <c r="B10" s="49">
        <v>1.257993</v>
      </c>
      <c r="C10" s="49">
        <v>1.447621</v>
      </c>
      <c r="D10" s="49">
        <v>0.462914</v>
      </c>
      <c r="E10" s="49">
        <v>0.9797294</v>
      </c>
      <c r="F10" s="49">
        <v>-1.126024</v>
      </c>
      <c r="G10" s="49">
        <v>0.7272508</v>
      </c>
    </row>
    <row r="11" spans="1:7" ht="12.75">
      <c r="A11" t="s">
        <v>19</v>
      </c>
      <c r="B11" s="49">
        <v>2.98084</v>
      </c>
      <c r="C11" s="49">
        <v>2.430861</v>
      </c>
      <c r="D11" s="49">
        <v>2.55987</v>
      </c>
      <c r="E11" s="49">
        <v>2.009901</v>
      </c>
      <c r="F11" s="49">
        <v>13.68288</v>
      </c>
      <c r="G11" s="49">
        <v>3.941821</v>
      </c>
    </row>
    <row r="12" spans="1:7" ht="12.75">
      <c r="A12" t="s">
        <v>20</v>
      </c>
      <c r="B12" s="49">
        <v>-0.1692296</v>
      </c>
      <c r="C12" s="49">
        <v>-0.238914</v>
      </c>
      <c r="D12" s="49">
        <v>-0.08139141</v>
      </c>
      <c r="E12" s="49">
        <v>0.1876984</v>
      </c>
      <c r="F12" s="49">
        <v>0.007788243</v>
      </c>
      <c r="G12" s="49">
        <v>-0.05533442</v>
      </c>
    </row>
    <row r="13" spans="1:7" ht="12.75">
      <c r="A13" t="s">
        <v>21</v>
      </c>
      <c r="B13" s="49">
        <v>-0.08497838</v>
      </c>
      <c r="C13" s="49">
        <v>-0.05518473</v>
      </c>
      <c r="D13" s="49">
        <v>0.008638225</v>
      </c>
      <c r="E13" s="49">
        <v>-0.09743321</v>
      </c>
      <c r="F13" s="49">
        <v>-0.04868006</v>
      </c>
      <c r="G13" s="49">
        <v>-0.05344537</v>
      </c>
    </row>
    <row r="14" spans="1:7" ht="12.75">
      <c r="A14" t="s">
        <v>22</v>
      </c>
      <c r="B14" s="49">
        <v>0.1157887</v>
      </c>
      <c r="C14" s="49">
        <v>0.234222</v>
      </c>
      <c r="D14" s="49">
        <v>0.1048162</v>
      </c>
      <c r="E14" s="49">
        <v>0.1205482</v>
      </c>
      <c r="F14" s="49">
        <v>0.1985463</v>
      </c>
      <c r="G14" s="49">
        <v>0.1538396</v>
      </c>
    </row>
    <row r="15" spans="1:7" ht="12.75">
      <c r="A15" t="s">
        <v>23</v>
      </c>
      <c r="B15" s="49">
        <v>-0.3969641</v>
      </c>
      <c r="C15" s="49">
        <v>-0.1429193</v>
      </c>
      <c r="D15" s="49">
        <v>-0.09949254</v>
      </c>
      <c r="E15" s="49">
        <v>-0.1542547</v>
      </c>
      <c r="F15" s="49">
        <v>-0.4459528</v>
      </c>
      <c r="G15" s="49">
        <v>-0.2124145</v>
      </c>
    </row>
    <row r="16" spans="1:7" ht="12.75">
      <c r="A16" t="s">
        <v>24</v>
      </c>
      <c r="B16" s="49">
        <v>-0.001645351</v>
      </c>
      <c r="C16" s="49">
        <v>-0.03777851</v>
      </c>
      <c r="D16" s="49">
        <v>-0.02888551</v>
      </c>
      <c r="E16" s="49">
        <v>0.003202325</v>
      </c>
      <c r="F16" s="49">
        <v>-0.02914001</v>
      </c>
      <c r="G16" s="49">
        <v>-0.01939537</v>
      </c>
    </row>
    <row r="17" spans="1:7" ht="12.75">
      <c r="A17" t="s">
        <v>25</v>
      </c>
      <c r="B17" s="49">
        <v>-0.02526132</v>
      </c>
      <c r="C17" s="49">
        <v>-0.004955804</v>
      </c>
      <c r="D17" s="49">
        <v>-0.01640488</v>
      </c>
      <c r="E17" s="49">
        <v>-0.006377002</v>
      </c>
      <c r="F17" s="49">
        <v>-0.03536717</v>
      </c>
      <c r="G17" s="49">
        <v>-0.01504927</v>
      </c>
    </row>
    <row r="18" spans="1:7" ht="12.75">
      <c r="A18" t="s">
        <v>26</v>
      </c>
      <c r="B18" s="49">
        <v>0.00390606</v>
      </c>
      <c r="C18" s="49">
        <v>0.0230664</v>
      </c>
      <c r="D18" s="49">
        <v>0.03373977</v>
      </c>
      <c r="E18" s="49">
        <v>0.005564921</v>
      </c>
      <c r="F18" s="49">
        <v>0.02580208</v>
      </c>
      <c r="G18" s="49">
        <v>0.0190063</v>
      </c>
    </row>
    <row r="19" spans="1:7" ht="12.75">
      <c r="A19" t="s">
        <v>27</v>
      </c>
      <c r="B19" s="49">
        <v>-0.2117022</v>
      </c>
      <c r="C19" s="49">
        <v>-0.2092682</v>
      </c>
      <c r="D19" s="49">
        <v>-0.2100704</v>
      </c>
      <c r="E19" s="49">
        <v>-0.203907</v>
      </c>
      <c r="F19" s="49">
        <v>-0.1481401</v>
      </c>
      <c r="G19" s="49">
        <v>-0.2003653</v>
      </c>
    </row>
    <row r="20" spans="1:7" ht="12.75">
      <c r="A20" t="s">
        <v>28</v>
      </c>
      <c r="B20" s="49">
        <v>-0.004445052</v>
      </c>
      <c r="C20" s="49">
        <v>-0.005388841</v>
      </c>
      <c r="D20" s="49">
        <v>-0.004272694</v>
      </c>
      <c r="E20" s="49">
        <v>-0.008868828</v>
      </c>
      <c r="F20" s="49">
        <v>-0.00564128</v>
      </c>
      <c r="G20" s="49">
        <v>-0.005854939</v>
      </c>
    </row>
    <row r="21" spans="1:7" ht="12.75">
      <c r="A21" t="s">
        <v>29</v>
      </c>
      <c r="B21" s="49">
        <v>-14.18401</v>
      </c>
      <c r="C21" s="49">
        <v>26.96414</v>
      </c>
      <c r="D21" s="49">
        <v>3.55417</v>
      </c>
      <c r="E21" s="49">
        <v>-21.76766</v>
      </c>
      <c r="F21" s="49">
        <v>-0.3551408</v>
      </c>
      <c r="G21" s="49">
        <v>0.004370032</v>
      </c>
    </row>
    <row r="22" spans="1:7" ht="12.75">
      <c r="A22" t="s">
        <v>30</v>
      </c>
      <c r="B22" s="49">
        <v>-124.4625</v>
      </c>
      <c r="C22" s="49">
        <v>-71.51173</v>
      </c>
      <c r="D22" s="49">
        <v>20.37759</v>
      </c>
      <c r="E22" s="49">
        <v>85.4058</v>
      </c>
      <c r="F22" s="49">
        <v>71.88115</v>
      </c>
      <c r="G22" s="49">
        <v>0</v>
      </c>
    </row>
    <row r="23" spans="1:7" ht="12.75">
      <c r="A23" t="s">
        <v>31</v>
      </c>
      <c r="B23" s="49">
        <v>-2.608316</v>
      </c>
      <c r="C23" s="49">
        <v>-0.9036231</v>
      </c>
      <c r="D23" s="49">
        <v>0.4078793</v>
      </c>
      <c r="E23" s="49">
        <v>-1.993211</v>
      </c>
      <c r="F23" s="49">
        <v>5.061436</v>
      </c>
      <c r="G23" s="49">
        <v>-0.30102</v>
      </c>
    </row>
    <row r="24" spans="1:7" ht="12.75">
      <c r="A24" t="s">
        <v>32</v>
      </c>
      <c r="B24" s="49">
        <v>-1.364095</v>
      </c>
      <c r="C24" s="49">
        <v>3.638791</v>
      </c>
      <c r="D24" s="49">
        <v>1.765383</v>
      </c>
      <c r="E24" s="49">
        <v>-1.861136</v>
      </c>
      <c r="F24" s="49">
        <v>-0.6263274</v>
      </c>
      <c r="G24" s="49">
        <v>0.5713201</v>
      </c>
    </row>
    <row r="25" spans="1:7" ht="12.75">
      <c r="A25" t="s">
        <v>33</v>
      </c>
      <c r="B25" s="49">
        <v>-0.6112861</v>
      </c>
      <c r="C25" s="49">
        <v>0.0763364</v>
      </c>
      <c r="D25" s="49">
        <v>-0.1268124</v>
      </c>
      <c r="E25" s="49">
        <v>-0.2831483</v>
      </c>
      <c r="F25" s="49">
        <v>-2.162169</v>
      </c>
      <c r="G25" s="49">
        <v>-0.4572691</v>
      </c>
    </row>
    <row r="26" spans="1:7" ht="12.75">
      <c r="A26" t="s">
        <v>34</v>
      </c>
      <c r="B26" s="49">
        <v>0.9219073</v>
      </c>
      <c r="C26" s="49">
        <v>0.3232665</v>
      </c>
      <c r="D26" s="49">
        <v>0.7849565</v>
      </c>
      <c r="E26" s="49">
        <v>0.7360364</v>
      </c>
      <c r="F26" s="49">
        <v>1.686689</v>
      </c>
      <c r="G26" s="49">
        <v>0.8024489</v>
      </c>
    </row>
    <row r="27" spans="1:7" ht="12.75">
      <c r="A27" t="s">
        <v>35</v>
      </c>
      <c r="B27" s="49">
        <v>-0.2534463</v>
      </c>
      <c r="C27" s="49">
        <v>-0.09828979</v>
      </c>
      <c r="D27" s="49">
        <v>0.02408463</v>
      </c>
      <c r="E27" s="49">
        <v>-0.1934914</v>
      </c>
      <c r="F27" s="49">
        <v>0.03590532</v>
      </c>
      <c r="G27" s="49">
        <v>-0.09631152</v>
      </c>
    </row>
    <row r="28" spans="1:7" ht="12.75">
      <c r="A28" t="s">
        <v>36</v>
      </c>
      <c r="B28" s="49">
        <v>-0.2274501</v>
      </c>
      <c r="C28" s="49">
        <v>0.4956192</v>
      </c>
      <c r="D28" s="49">
        <v>0.3685656</v>
      </c>
      <c r="E28" s="49">
        <v>-0.433753</v>
      </c>
      <c r="F28" s="49">
        <v>-0.38813</v>
      </c>
      <c r="G28" s="49">
        <v>0.01880264</v>
      </c>
    </row>
    <row r="29" spans="1:7" ht="12.75">
      <c r="A29" t="s">
        <v>37</v>
      </c>
      <c r="B29" s="49">
        <v>-0.1034689</v>
      </c>
      <c r="C29" s="49">
        <v>-0.0002341773</v>
      </c>
      <c r="D29" s="49">
        <v>0.01824602</v>
      </c>
      <c r="E29" s="49">
        <v>0.03233941</v>
      </c>
      <c r="F29" s="49">
        <v>-0.1602937</v>
      </c>
      <c r="G29" s="49">
        <v>-0.02423748</v>
      </c>
    </row>
    <row r="30" spans="1:7" ht="12.75">
      <c r="A30" t="s">
        <v>38</v>
      </c>
      <c r="B30" s="49">
        <v>0.1750405</v>
      </c>
      <c r="C30" s="49">
        <v>0.1090803</v>
      </c>
      <c r="D30" s="49">
        <v>0.11874</v>
      </c>
      <c r="E30" s="49">
        <v>0.04946053</v>
      </c>
      <c r="F30" s="49">
        <v>0.1510513</v>
      </c>
      <c r="G30" s="49">
        <v>0.112183</v>
      </c>
    </row>
    <row r="31" spans="1:7" ht="12.75">
      <c r="A31" t="s">
        <v>39</v>
      </c>
      <c r="B31" s="49">
        <v>-0.01427135</v>
      </c>
      <c r="C31" s="49">
        <v>-0.0006398645</v>
      </c>
      <c r="D31" s="49">
        <v>0.01185612</v>
      </c>
      <c r="E31" s="49">
        <v>0.02419921</v>
      </c>
      <c r="F31" s="49">
        <v>-0.01136173</v>
      </c>
      <c r="G31" s="49">
        <v>0.004938852</v>
      </c>
    </row>
    <row r="32" spans="1:7" ht="12.75">
      <c r="A32" t="s">
        <v>40</v>
      </c>
      <c r="B32" s="49">
        <v>-0.003622901</v>
      </c>
      <c r="C32" s="49">
        <v>0.05123897</v>
      </c>
      <c r="D32" s="49">
        <v>0.05084511</v>
      </c>
      <c r="E32" s="49">
        <v>-0.05246168</v>
      </c>
      <c r="F32" s="49">
        <v>-0.0450771</v>
      </c>
      <c r="G32" s="49">
        <v>0.005391527</v>
      </c>
    </row>
    <row r="33" spans="1:7" ht="12.75">
      <c r="A33" t="s">
        <v>41</v>
      </c>
      <c r="B33" s="49">
        <v>0.07816873</v>
      </c>
      <c r="C33" s="49">
        <v>0.07356633</v>
      </c>
      <c r="D33" s="49">
        <v>0.07945178</v>
      </c>
      <c r="E33" s="49">
        <v>0.07519186</v>
      </c>
      <c r="F33" s="49">
        <v>0.04578851</v>
      </c>
      <c r="G33" s="49">
        <v>0.07233403</v>
      </c>
    </row>
    <row r="34" spans="1:7" ht="12.75">
      <c r="A34" t="s">
        <v>42</v>
      </c>
      <c r="B34" s="49">
        <v>0.02514494</v>
      </c>
      <c r="C34" s="49">
        <v>0.01616686</v>
      </c>
      <c r="D34" s="49">
        <v>0.0116457</v>
      </c>
      <c r="E34" s="49">
        <v>-0.003873454</v>
      </c>
      <c r="F34" s="49">
        <v>-0.04017136</v>
      </c>
      <c r="G34" s="49">
        <v>0.004012869</v>
      </c>
    </row>
    <row r="35" spans="1:7" ht="12.75">
      <c r="A35" t="s">
        <v>43</v>
      </c>
      <c r="B35" s="49">
        <v>-0.003442242</v>
      </c>
      <c r="C35" s="49">
        <v>-0.002430273</v>
      </c>
      <c r="D35" s="49">
        <v>-0.001205127</v>
      </c>
      <c r="E35" s="49">
        <v>0.001018106</v>
      </c>
      <c r="F35" s="49">
        <v>0.002535308</v>
      </c>
      <c r="G35" s="49">
        <v>-0.000790094</v>
      </c>
    </row>
    <row r="36" spans="1:6" ht="12.75">
      <c r="A36" t="s">
        <v>44</v>
      </c>
      <c r="B36" s="49">
        <v>25.49744</v>
      </c>
      <c r="C36" s="49">
        <v>25.50049</v>
      </c>
      <c r="D36" s="49">
        <v>25.50964</v>
      </c>
      <c r="E36" s="49">
        <v>25.50964</v>
      </c>
      <c r="F36" s="49">
        <v>25.52185</v>
      </c>
    </row>
    <row r="37" spans="1:6" ht="12.75">
      <c r="A37" t="s">
        <v>45</v>
      </c>
      <c r="B37" s="49">
        <v>0.4079183</v>
      </c>
      <c r="C37" s="49">
        <v>0.3855387</v>
      </c>
      <c r="D37" s="49">
        <v>0.3692627</v>
      </c>
      <c r="E37" s="49">
        <v>0.3463745</v>
      </c>
      <c r="F37" s="49">
        <v>0.3234863</v>
      </c>
    </row>
    <row r="38" spans="1:7" ht="12.75">
      <c r="A38" t="s">
        <v>55</v>
      </c>
      <c r="B38" s="49">
        <v>-0.0001238195</v>
      </c>
      <c r="C38" s="49">
        <v>-6.035362E-05</v>
      </c>
      <c r="D38" s="49">
        <v>1.139102E-05</v>
      </c>
      <c r="E38" s="49">
        <v>-2.513043E-05</v>
      </c>
      <c r="F38" s="49">
        <v>0.0002686204</v>
      </c>
      <c r="G38" s="49">
        <v>0.0002022022</v>
      </c>
    </row>
    <row r="39" spans="1:7" ht="12.75">
      <c r="A39" t="s">
        <v>56</v>
      </c>
      <c r="B39" s="49">
        <v>2.257173E-05</v>
      </c>
      <c r="C39" s="49">
        <v>-4.627064E-05</v>
      </c>
      <c r="D39" s="49">
        <v>0</v>
      </c>
      <c r="E39" s="49">
        <v>3.721966E-05</v>
      </c>
      <c r="F39" s="49">
        <v>0</v>
      </c>
      <c r="G39" s="49">
        <v>0.0007258979</v>
      </c>
    </row>
    <row r="40" spans="2:7" ht="12.75">
      <c r="B40" t="s">
        <v>46</v>
      </c>
      <c r="C40">
        <v>-0.003747</v>
      </c>
      <c r="D40" t="s">
        <v>47</v>
      </c>
      <c r="E40">
        <v>3.116667</v>
      </c>
      <c r="F40" t="s">
        <v>48</v>
      </c>
      <c r="G40">
        <v>54.925248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-0.00012381949137777777</v>
      </c>
      <c r="C50">
        <f>-0.017/(C7*C7+C22*C22)*(C21*C22+C6*C7)</f>
        <v>-6.035361966873829E-05</v>
      </c>
      <c r="D50">
        <f>-0.017/(D7*D7+D22*D22)*(D21*D22+D6*D7)</f>
        <v>1.1391024477968102E-05</v>
      </c>
      <c r="E50">
        <f>-0.017/(E7*E7+E22*E22)*(E21*E22+E6*E7)</f>
        <v>-2.5130425598099187E-05</v>
      </c>
      <c r="F50">
        <f>-0.017/(F7*F7+F22*F22)*(F21*F22+F6*F7)</f>
        <v>0.0002686203804022525</v>
      </c>
      <c r="G50">
        <f>(B50*B$4+C50*C$4+D50*D$4+E50*E$4+F50*F$4)/SUM(B$4:F$4)</f>
        <v>1.0048587566001503E-07</v>
      </c>
    </row>
    <row r="51" spans="1:7" ht="12.75">
      <c r="A51" t="s">
        <v>59</v>
      </c>
      <c r="B51">
        <f>-0.017/(B7*B7+B22*B22)*(B21*B7-B6*B22)</f>
        <v>2.2571728655439335E-05</v>
      </c>
      <c r="C51">
        <f>-0.017/(C7*C7+C22*C22)*(C21*C7-C6*C22)</f>
        <v>-4.627063717542736E-05</v>
      </c>
      <c r="D51">
        <f>-0.017/(D7*D7+D22*D22)*(D21*D7-D6*D22)</f>
        <v>-6.0653011626492E-06</v>
      </c>
      <c r="E51">
        <f>-0.017/(E7*E7+E22*E22)*(E21*E7-E6*E22)</f>
        <v>3.7219650410254616E-05</v>
      </c>
      <c r="F51">
        <f>-0.017/(F7*F7+F22*F22)*(F21*F7-F6*F22)</f>
        <v>-1.327134825675138E-06</v>
      </c>
      <c r="G51">
        <f>(B51*B$4+C51*C$4+D51*D$4+E51*E$4+F51*F$4)/SUM(B$4:F$4)</f>
        <v>-5.459239289124077E-07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10000.060847288694</v>
      </c>
      <c r="C62">
        <f>C7+(2/0.017)*(C8*C50-C23*C51)</f>
        <v>10000.019975779587</v>
      </c>
      <c r="D62">
        <f>D7+(2/0.017)*(D8*D50-D23*D51)</f>
        <v>9999.998833525204</v>
      </c>
      <c r="E62">
        <f>E7+(2/0.017)*(E8*E50-E23*E51)</f>
        <v>10000.012805109845</v>
      </c>
      <c r="F62">
        <f>F7+(2/0.017)*(F8*F50-F23*F51)</f>
        <v>9999.941057935832</v>
      </c>
    </row>
    <row r="63" spans="1:6" ht="12.75">
      <c r="A63" t="s">
        <v>67</v>
      </c>
      <c r="B63">
        <f>B8+(3/0.017)*(B9*B50-B24*B51)</f>
        <v>-3.6916544548073227</v>
      </c>
      <c r="C63">
        <f>C8+(3/0.017)*(C9*C50-C24*C51)</f>
        <v>-3.4769619266159224</v>
      </c>
      <c r="D63">
        <f>D8+(3/0.017)*(D9*D50-D24*D51)</f>
        <v>-1.083178893507124</v>
      </c>
      <c r="E63">
        <f>E8+(3/0.017)*(E9*E50-E24*E51)</f>
        <v>-1.3628590641066742</v>
      </c>
      <c r="F63">
        <f>F8+(3/0.017)*(F9*F50-F24*F51)</f>
        <v>-1.909490304470408</v>
      </c>
    </row>
    <row r="64" spans="1:6" ht="12.75">
      <c r="A64" t="s">
        <v>68</v>
      </c>
      <c r="B64">
        <f>B9+(4/0.017)*(B10*B50-B25*B51)</f>
        <v>-0.23898352810276777</v>
      </c>
      <c r="C64">
        <f>C9+(4/0.017)*(C10*C50-C25*C51)</f>
        <v>0.03493087920216464</v>
      </c>
      <c r="D64">
        <f>D9+(4/0.017)*(D10*D50-D25*D51)</f>
        <v>1.2634007433665966</v>
      </c>
      <c r="E64">
        <f>E9+(4/0.017)*(E10*E50-E25*E51)</f>
        <v>-0.9040730908359323</v>
      </c>
      <c r="F64">
        <f>F9+(4/0.017)*(F10*F50-F25*F51)</f>
        <v>-0.4773760905884615</v>
      </c>
    </row>
    <row r="65" spans="1:6" ht="12.75">
      <c r="A65" t="s">
        <v>69</v>
      </c>
      <c r="B65">
        <f>B10+(5/0.017)*(B11*B50-B26*B51)</f>
        <v>1.1433179605589399</v>
      </c>
      <c r="C65">
        <f>C10+(5/0.017)*(C11*C50-C26*C51)</f>
        <v>1.4088699666679123</v>
      </c>
      <c r="D65">
        <f>D10+(5/0.017)*(D11*D50-D26*D51)</f>
        <v>0.472890629236028</v>
      </c>
      <c r="E65">
        <f>E10+(5/0.017)*(E11*E50-E26*E51)</f>
        <v>0.9568162573419802</v>
      </c>
      <c r="F65">
        <f>F10+(5/0.017)*(F11*F50-F26*F51)</f>
        <v>-0.04433608990871862</v>
      </c>
    </row>
    <row r="66" spans="1:6" ht="12.75">
      <c r="A66" t="s">
        <v>70</v>
      </c>
      <c r="B66">
        <f>B11+(6/0.017)*(B12*B50-B27*B51)</f>
        <v>2.9902545802742555</v>
      </c>
      <c r="C66">
        <f>C11+(6/0.017)*(C12*C50-C27*C51)</f>
        <v>2.43434502122767</v>
      </c>
      <c r="D66">
        <f>D11+(6/0.017)*(D12*D50-D27*D51)</f>
        <v>2.5595943349379064</v>
      </c>
      <c r="E66">
        <f>E11+(6/0.017)*(E12*E50-E27*E51)</f>
        <v>2.010777967619756</v>
      </c>
      <c r="F66">
        <f>F11+(6/0.017)*(F12*F50-F27*F51)</f>
        <v>13.68363519952868</v>
      </c>
    </row>
    <row r="67" spans="1:6" ht="12.75">
      <c r="A67" t="s">
        <v>71</v>
      </c>
      <c r="B67">
        <f>B12+(7/0.017)*(B13*B50-B28*B51)</f>
        <v>-0.16278304399371057</v>
      </c>
      <c r="C67">
        <f>C12+(7/0.017)*(C13*C50-C28*C51)</f>
        <v>-0.22809973525269275</v>
      </c>
      <c r="D67">
        <f>D12+(7/0.017)*(D13*D50-D28*D51)</f>
        <v>-0.08043040899045319</v>
      </c>
      <c r="E67">
        <f>E12+(7/0.017)*(E13*E50-E28*E51)</f>
        <v>0.19535420655374217</v>
      </c>
      <c r="F67">
        <f>F12+(7/0.017)*(F13*F50-F28*F51)</f>
        <v>0.0021917194984908024</v>
      </c>
    </row>
    <row r="68" spans="1:6" ht="12.75">
      <c r="A68" t="s">
        <v>72</v>
      </c>
      <c r="B68">
        <f>B13+(8/0.017)*(B14*B50-B29*B51)</f>
        <v>-0.09062610988527874</v>
      </c>
      <c r="C68">
        <f>C13+(8/0.017)*(C14*C50-C29*C51)</f>
        <v>-0.06184213284185141</v>
      </c>
      <c r="D68">
        <f>D13+(8/0.017)*(D14*D50-D29*D51)</f>
        <v>0.009252169238215209</v>
      </c>
      <c r="E68">
        <f>E13+(8/0.017)*(E14*E50-E29*E51)</f>
        <v>-0.09942525193212173</v>
      </c>
      <c r="F68">
        <f>F13+(8/0.017)*(F14*F50-F29*F51)</f>
        <v>-0.023682012337951325</v>
      </c>
    </row>
    <row r="69" spans="1:6" ht="12.75">
      <c r="A69" t="s">
        <v>73</v>
      </c>
      <c r="B69">
        <f>B14+(9/0.017)*(B15*B50-B30*B51)</f>
        <v>0.13971860215221904</v>
      </c>
      <c r="C69">
        <f>C14+(9/0.017)*(C15*C50-C30*C51)</f>
        <v>0.24146060050225188</v>
      </c>
      <c r="D69">
        <f>D14+(9/0.017)*(D15*D50-D30*D51)</f>
        <v>0.10459748512434351</v>
      </c>
      <c r="E69">
        <f>E14+(9/0.017)*(E15*E50-E30*E51)</f>
        <v>0.12162586139013004</v>
      </c>
      <c r="F69">
        <f>F14+(9/0.017)*(F15*F50-F30*F51)</f>
        <v>0.1352331289393644</v>
      </c>
    </row>
    <row r="70" spans="1:6" ht="12.75">
      <c r="A70" t="s">
        <v>74</v>
      </c>
      <c r="B70">
        <f>B15+(10/0.017)*(B16*B50-B31*B51)</f>
        <v>-0.3966547731978207</v>
      </c>
      <c r="C70">
        <f>C15+(10/0.017)*(C16*C50-C31*C51)</f>
        <v>-0.14159549830231136</v>
      </c>
      <c r="D70">
        <f>D15+(10/0.017)*(D16*D50-D31*D51)</f>
        <v>-0.09964378977238122</v>
      </c>
      <c r="E70">
        <f>E15+(10/0.017)*(E16*E50-E31*E51)</f>
        <v>-0.15483185407444575</v>
      </c>
      <c r="F70">
        <f>F15+(10/0.017)*(F16*F50-F31*F51)</f>
        <v>-0.45056614065805195</v>
      </c>
    </row>
    <row r="71" spans="1:6" ht="12.75">
      <c r="A71" t="s">
        <v>75</v>
      </c>
      <c r="B71">
        <f>B16+(11/0.017)*(B17*B50-B32*B51)</f>
        <v>0.00043146125027863805</v>
      </c>
      <c r="C71">
        <f>C16+(11/0.017)*(C17*C50-C32*C51)</f>
        <v>-0.03605088850007673</v>
      </c>
      <c r="D71">
        <f>D16+(11/0.017)*(D17*D50-D32*D51)</f>
        <v>-0.0288068777843083</v>
      </c>
      <c r="E71">
        <f>E16+(11/0.017)*(E17*E50-E32*E51)</f>
        <v>0.004569471106010608</v>
      </c>
      <c r="F71">
        <f>F16+(11/0.017)*(F17*F50-F32*F51)</f>
        <v>-0.03532599979602455</v>
      </c>
    </row>
    <row r="72" spans="1:6" ht="12.75">
      <c r="A72" t="s">
        <v>76</v>
      </c>
      <c r="B72">
        <f>B17+(12/0.017)*(B18*B50-B33*B51)</f>
        <v>-0.026848178629688035</v>
      </c>
      <c r="C72">
        <f>C17+(12/0.017)*(C18*C50-C33*C51)</f>
        <v>-0.0035356956016253374</v>
      </c>
      <c r="D72">
        <f>D17+(12/0.017)*(D18*D50-D33*D51)</f>
        <v>-0.01579342386854619</v>
      </c>
      <c r="E72">
        <f>E17+(12/0.017)*(E18*E50-E33*E51)</f>
        <v>-0.008451211583091723</v>
      </c>
      <c r="F72">
        <f>F17+(12/0.017)*(F18*F50-F33*F51)</f>
        <v>-0.030431829714583913</v>
      </c>
    </row>
    <row r="73" spans="1:6" ht="12.75">
      <c r="A73" t="s">
        <v>77</v>
      </c>
      <c r="B73">
        <f>B18+(13/0.017)*(B19*B50-B34*B51)</f>
        <v>0.023517167149567683</v>
      </c>
      <c r="C73">
        <f>C18+(13/0.017)*(C19*C50-C34*C51)</f>
        <v>0.03329674561432565</v>
      </c>
      <c r="D73">
        <f>D18+(13/0.017)*(D19*D50-D34*D51)</f>
        <v>0.03196390699531136</v>
      </c>
      <c r="E73">
        <f>E18+(13/0.017)*(E19*E50-E34*E51)</f>
        <v>0.009593726755911386</v>
      </c>
      <c r="F73">
        <f>F18+(13/0.017)*(F19*F50-F34*F51)</f>
        <v>-0.004668973925518814</v>
      </c>
    </row>
    <row r="74" spans="1:6" ht="12.75">
      <c r="A74" t="s">
        <v>78</v>
      </c>
      <c r="B74">
        <f>B19+(14/0.017)*(B20*B50-B35*B51)</f>
        <v>-0.21118495646926508</v>
      </c>
      <c r="C74">
        <f>C19+(14/0.017)*(C20*C50-C35*C51)</f>
        <v>-0.20909296465180663</v>
      </c>
      <c r="D74">
        <f>D19+(14/0.017)*(D20*D50-D35*D51)</f>
        <v>-0.21011650102834656</v>
      </c>
      <c r="E74">
        <f>E19+(14/0.017)*(E20*E50-E35*E51)</f>
        <v>-0.20375466034005055</v>
      </c>
      <c r="F74">
        <f>F19+(14/0.017)*(F20*F50-F35*F51)</f>
        <v>-0.14938527489271824</v>
      </c>
    </row>
    <row r="75" spans="1:6" ht="12.75">
      <c r="A75" t="s">
        <v>79</v>
      </c>
      <c r="B75" s="49">
        <f>B20</f>
        <v>-0.004445052</v>
      </c>
      <c r="C75" s="49">
        <f>C20</f>
        <v>-0.005388841</v>
      </c>
      <c r="D75" s="49">
        <f>D20</f>
        <v>-0.004272694</v>
      </c>
      <c r="E75" s="49">
        <f>E20</f>
        <v>-0.008868828</v>
      </c>
      <c r="F75" s="49">
        <f>F20</f>
        <v>-0.00564128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-124.4343341998687</v>
      </c>
      <c r="C82">
        <f>C22+(2/0.017)*(C8*C51+C23*C50)</f>
        <v>-71.4862281134427</v>
      </c>
      <c r="D82">
        <f>D22+(2/0.017)*(D8*D51+D23*D50)</f>
        <v>20.378912684826666</v>
      </c>
      <c r="E82">
        <f>E22+(2/0.017)*(E8*E51+E23*E50)</f>
        <v>85.40565428702216</v>
      </c>
      <c r="F82">
        <f>F22+(2/0.017)*(F8*F51+F23*F50)</f>
        <v>72.04139862444451</v>
      </c>
    </row>
    <row r="83" spans="1:6" ht="12.75">
      <c r="A83" t="s">
        <v>82</v>
      </c>
      <c r="B83">
        <f>B23+(3/0.017)*(B9*B51+B24*B50)</f>
        <v>-2.5793287188437346</v>
      </c>
      <c r="C83">
        <f>C23+(3/0.017)*(C9*C51+C24*C50)</f>
        <v>-0.9428248470686609</v>
      </c>
      <c r="D83">
        <f>D23+(3/0.017)*(D9*D51+D24*D50)</f>
        <v>0.4100768957584169</v>
      </c>
      <c r="E83">
        <f>E23+(3/0.017)*(E9*E51+E24*E50)</f>
        <v>-1.9908736148776007</v>
      </c>
      <c r="F83">
        <f>F23+(3/0.017)*(F9*F51+F24*F50)</f>
        <v>5.031840804047625</v>
      </c>
    </row>
    <row r="84" spans="1:6" ht="12.75">
      <c r="A84" t="s">
        <v>83</v>
      </c>
      <c r="B84">
        <f>B24+(4/0.017)*(B10*B51+B25*B50)</f>
        <v>-1.3396045974977064</v>
      </c>
      <c r="C84">
        <f>C24+(4/0.017)*(C10*C51+C25*C50)</f>
        <v>3.621946406091527</v>
      </c>
      <c r="D84">
        <f>D24+(4/0.017)*(D10*D51+D25*D50)</f>
        <v>1.764382473888255</v>
      </c>
      <c r="E84">
        <f>E24+(4/0.017)*(E10*E51+E25*E50)</f>
        <v>-1.850881688693876</v>
      </c>
      <c r="F84">
        <f>F24+(4/0.017)*(F10*F51+F25*F50)</f>
        <v>-0.7626352290844733</v>
      </c>
    </row>
    <row r="85" spans="1:6" ht="12.75">
      <c r="A85" t="s">
        <v>84</v>
      </c>
      <c r="B85">
        <f>B25+(5/0.017)*(B11*B51+B26*B50)</f>
        <v>-0.6250706239229944</v>
      </c>
      <c r="C85">
        <f>C25+(5/0.017)*(C11*C51+C26*C50)</f>
        <v>0.037516461544840965</v>
      </c>
      <c r="D85">
        <f>D25+(5/0.017)*(D11*D51+D26*D50)</f>
        <v>-0.12874914228870313</v>
      </c>
      <c r="E85">
        <f>E25+(5/0.017)*(E11*E51+E26*E50)</f>
        <v>-0.2665862692377858</v>
      </c>
      <c r="F85">
        <f>F25+(5/0.017)*(F11*F51+F26*F50)</f>
        <v>-2.0342513487538936</v>
      </c>
    </row>
    <row r="86" spans="1:6" ht="12.75">
      <c r="A86" t="s">
        <v>85</v>
      </c>
      <c r="B86">
        <f>B26+(6/0.017)*(B12*B51+B27*B50)</f>
        <v>0.931634989651498</v>
      </c>
      <c r="C86">
        <f>C26+(6/0.017)*(C12*C51+C27*C50)</f>
        <v>0.32926185798109775</v>
      </c>
      <c r="D86">
        <f>D26+(6/0.017)*(D12*D51+D27*D50)</f>
        <v>0.7852275630671443</v>
      </c>
      <c r="E86">
        <f>E26+(6/0.017)*(E12*E51+E27*E50)</f>
        <v>0.7402182553160481</v>
      </c>
      <c r="F86">
        <f>F26+(6/0.017)*(F12*F51+F27*F50)</f>
        <v>1.6900894345888289</v>
      </c>
    </row>
    <row r="87" spans="1:6" ht="12.75">
      <c r="A87" t="s">
        <v>86</v>
      </c>
      <c r="B87">
        <f>B27+(7/0.017)*(B13*B51+B28*B50)</f>
        <v>-0.2426396807455176</v>
      </c>
      <c r="C87">
        <f>C27+(7/0.017)*(C13*C51+C28*C50)</f>
        <v>-0.10955525238500546</v>
      </c>
      <c r="D87">
        <f>D27+(7/0.017)*(D13*D51+D28*D50)</f>
        <v>0.02579178437331817</v>
      </c>
      <c r="E87">
        <f>E27+(7/0.017)*(E13*E51+E28*E50)</f>
        <v>-0.19049623692003978</v>
      </c>
      <c r="F87">
        <f>F27+(7/0.017)*(F13*F51+F28*F50)</f>
        <v>-0.0069985130998876585</v>
      </c>
    </row>
    <row r="88" spans="1:6" ht="12.75">
      <c r="A88" t="s">
        <v>87</v>
      </c>
      <c r="B88">
        <f>B28+(8/0.017)*(B14*B51+B29*B50)</f>
        <v>-0.22019126814626624</v>
      </c>
      <c r="C88">
        <f>C28+(8/0.017)*(C14*C51+C29*C50)</f>
        <v>0.4905258034198571</v>
      </c>
      <c r="D88">
        <f>D28+(8/0.017)*(D14*D51+D29*D50)</f>
        <v>0.36836423484269226</v>
      </c>
      <c r="E88">
        <f>E28+(8/0.017)*(E14*E51+E29*E50)</f>
        <v>-0.4320240311883793</v>
      </c>
      <c r="F88">
        <f>F28+(8/0.017)*(F14*F51+F29*F50)</f>
        <v>-0.408516659943211</v>
      </c>
    </row>
    <row r="89" spans="1:6" ht="12.75">
      <c r="A89" t="s">
        <v>88</v>
      </c>
      <c r="B89">
        <f>B29+(9/0.017)*(B15*B51+B30*B50)</f>
        <v>-0.11968668380499785</v>
      </c>
      <c r="C89">
        <f>C29+(9/0.017)*(C15*C51+C30*C50)</f>
        <v>-0.00021851934558660949</v>
      </c>
      <c r="D89">
        <f>D29+(9/0.017)*(D15*D51+D30*D50)</f>
        <v>0.019281561305026923</v>
      </c>
      <c r="E89">
        <f>E29+(9/0.017)*(E15*E51+E30*E50)</f>
        <v>0.028641855200228453</v>
      </c>
      <c r="F89">
        <f>F29+(9/0.017)*(F15*F51+F30*F50)</f>
        <v>-0.1384992485635483</v>
      </c>
    </row>
    <row r="90" spans="1:6" ht="12.75">
      <c r="A90" t="s">
        <v>89</v>
      </c>
      <c r="B90">
        <f>B30+(10/0.017)*(B16*B51+B31*B50)</f>
        <v>0.1760581075776231</v>
      </c>
      <c r="C90">
        <f>C30+(10/0.017)*(C16*C51+C31*C50)</f>
        <v>0.11013127286347693</v>
      </c>
      <c r="D90">
        <f>D30+(10/0.017)*(D16*D51+D31*D50)</f>
        <v>0.11892250157089437</v>
      </c>
      <c r="E90">
        <f>E30+(10/0.017)*(E16*E51+E31*E50)</f>
        <v>0.049172914100330735</v>
      </c>
      <c r="F90">
        <f>F30+(10/0.017)*(F16*F51+F31*F50)</f>
        <v>0.14927875911027286</v>
      </c>
    </row>
    <row r="91" spans="1:6" ht="12.75">
      <c r="A91" t="s">
        <v>90</v>
      </c>
      <c r="B91">
        <f>B31+(11/0.017)*(B17*B51+B32*B50)</f>
        <v>-0.014350036171485175</v>
      </c>
      <c r="C91">
        <f>C31+(11/0.017)*(C17*C51+C32*C50)</f>
        <v>-0.002492490387459703</v>
      </c>
      <c r="D91">
        <f>D31+(11/0.017)*(D17*D51+D32*D50)</f>
        <v>0.012295264866685477</v>
      </c>
      <c r="E91">
        <f>E31+(11/0.017)*(E17*E51+E32*E50)</f>
        <v>0.024898702951161394</v>
      </c>
      <c r="F91">
        <f>F31+(11/0.017)*(F17*F51+F32*F50)</f>
        <v>-0.019166353424165637</v>
      </c>
    </row>
    <row r="92" spans="1:6" ht="12.75">
      <c r="A92" t="s">
        <v>91</v>
      </c>
      <c r="B92">
        <f>B32+(12/0.017)*(B18*B51+B33*B50)</f>
        <v>-0.010392768668575277</v>
      </c>
      <c r="C92">
        <f>C32+(12/0.017)*(C18*C51+C33*C50)</f>
        <v>0.04735147024005541</v>
      </c>
      <c r="D92">
        <f>D32+(12/0.017)*(D18*D51+D33*D50)</f>
        <v>0.05133950668559267</v>
      </c>
      <c r="E92">
        <f>E32+(12/0.017)*(E18*E51+E33*E50)</f>
        <v>-0.05364931225585788</v>
      </c>
      <c r="F92">
        <f>F32+(12/0.017)*(F18*F51+F33*F50)</f>
        <v>-0.03641911119860507</v>
      </c>
    </row>
    <row r="93" spans="1:6" ht="12.75">
      <c r="A93" t="s">
        <v>92</v>
      </c>
      <c r="B93">
        <f>B33+(13/0.017)*(B19*B51+B34*B50)</f>
        <v>0.07213373365624143</v>
      </c>
      <c r="C93">
        <f>C33+(13/0.017)*(C19*C51+C34*C50)</f>
        <v>0.08022481103843537</v>
      </c>
      <c r="D93">
        <f>D33+(13/0.017)*(D19*D51+D34*D50)</f>
        <v>0.0805275657080339</v>
      </c>
      <c r="E93">
        <f>E33+(13/0.017)*(E19*E51+E34*E50)</f>
        <v>0.0694626791639742</v>
      </c>
      <c r="F93">
        <f>F33+(13/0.017)*(F19*F51+F34*F50)</f>
        <v>0.03768702920335713</v>
      </c>
    </row>
    <row r="94" spans="1:6" ht="12.75">
      <c r="A94" t="s">
        <v>93</v>
      </c>
      <c r="B94">
        <f>B34+(14/0.017)*(B20*B51+B35*B50)</f>
        <v>0.025413315179088396</v>
      </c>
      <c r="C94">
        <f>C34+(14/0.017)*(C20*C51+C35*C50)</f>
        <v>0.016492994841562577</v>
      </c>
      <c r="D94">
        <f>D34+(14/0.017)*(D20*D51+D35*D50)</f>
        <v>0.011655736801542175</v>
      </c>
      <c r="E94">
        <f>E34+(14/0.017)*(E20*E51+E35*E50)</f>
        <v>-0.004166367035711599</v>
      </c>
      <c r="F94">
        <f>F34+(14/0.017)*(F20*F51+F35*F50)</f>
        <v>-0.03960434176825602</v>
      </c>
    </row>
    <row r="95" spans="1:6" ht="12.75">
      <c r="A95" t="s">
        <v>94</v>
      </c>
      <c r="B95" s="49">
        <f>B35</f>
        <v>-0.003442242</v>
      </c>
      <c r="C95" s="49">
        <f>C35</f>
        <v>-0.002430273</v>
      </c>
      <c r="D95" s="49">
        <f>D35</f>
        <v>-0.001205127</v>
      </c>
      <c r="E95" s="49">
        <f>E35</f>
        <v>0.001018106</v>
      </c>
      <c r="F95" s="49">
        <f>F35</f>
        <v>0.002535308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-3.6916319922275638</v>
      </c>
      <c r="C103">
        <f>C63*10000/C62</f>
        <v>-3.4769549811272884</v>
      </c>
      <c r="D103">
        <f>D63*10000/D62</f>
        <v>-1.0831790198572269</v>
      </c>
      <c r="E103">
        <f>E63*10000/E62</f>
        <v>-1.362857318952907</v>
      </c>
      <c r="F103">
        <f>F63*10000/F62</f>
        <v>-1.9095015594667526</v>
      </c>
      <c r="G103">
        <f>AVERAGE(C103:E103)</f>
        <v>-1.9743304399791406</v>
      </c>
      <c r="H103">
        <f>STDEV(C103:E103)</f>
        <v>1.3088030300590592</v>
      </c>
      <c r="I103">
        <f>(B103*B4+C103*C4+D103*D4+E103*E4+F103*F4)/SUM(B4:F4)</f>
        <v>-2.214161268505345</v>
      </c>
      <c r="K103">
        <f>(LN(H103)+LN(H123))/2-LN(K114*K115^3)</f>
        <v>-3.6512959322149525</v>
      </c>
    </row>
    <row r="104" spans="1:11" ht="12.75">
      <c r="A104" t="s">
        <v>68</v>
      </c>
      <c r="B104">
        <f>B64*10000/B62</f>
        <v>-0.2389820739616431</v>
      </c>
      <c r="C104">
        <f>C64*10000/C62</f>
        <v>0.034930809425149645</v>
      </c>
      <c r="D104">
        <f>D64*10000/D62</f>
        <v>1.2634008907391263</v>
      </c>
      <c r="E104">
        <f>E64*10000/E62</f>
        <v>-0.904071933161891</v>
      </c>
      <c r="F104">
        <f>F64*10000/F62</f>
        <v>-0.4773789043582628</v>
      </c>
      <c r="G104">
        <f>AVERAGE(C104:E104)</f>
        <v>0.13141992233412833</v>
      </c>
      <c r="H104">
        <f>STDEV(C104:E104)</f>
        <v>1.0869531831085615</v>
      </c>
      <c r="I104">
        <f>(B104*B4+C104*C4+D104*D4+E104*E4+F104*F4)/SUM(B4:F4)</f>
        <v>-0.0035509954892124257</v>
      </c>
      <c r="K104">
        <f>(LN(H104)+LN(H124))/2-LN(K114*K115^4)</f>
        <v>-2.733773753372829</v>
      </c>
    </row>
    <row r="105" spans="1:11" ht="12.75">
      <c r="A105" t="s">
        <v>69</v>
      </c>
      <c r="B105">
        <f>B65*10000/B62</f>
        <v>1.1433110038214682</v>
      </c>
      <c r="C105">
        <f>C65*10000/C62</f>
        <v>1.4088671523459422</v>
      </c>
      <c r="D105">
        <f>D65*10000/D62</f>
        <v>0.47289068439753446</v>
      </c>
      <c r="E105">
        <f>E65*10000/E62</f>
        <v>0.9568150321298214</v>
      </c>
      <c r="F105">
        <f>F65*10000/F62</f>
        <v>-0.04433635123632458</v>
      </c>
      <c r="G105">
        <f>AVERAGE(C105:E105)</f>
        <v>0.9461909562910993</v>
      </c>
      <c r="H105">
        <f>STDEV(C105:E105)</f>
        <v>0.46807866900646594</v>
      </c>
      <c r="I105">
        <f>(B105*B4+C105*C4+D105*D4+E105*E4+F105*F4)/SUM(B4:F4)</f>
        <v>0.8425613420085195</v>
      </c>
      <c r="K105">
        <f>(LN(H105)+LN(H125))/2-LN(K114*K115^5)</f>
        <v>-4.016526167855262</v>
      </c>
    </row>
    <row r="106" spans="1:11" ht="12.75">
      <c r="A106" t="s">
        <v>70</v>
      </c>
      <c r="B106">
        <f>B66*10000/B62</f>
        <v>2.9902363854965945</v>
      </c>
      <c r="C106">
        <f>C66*10000/C62</f>
        <v>2.434340158443425</v>
      </c>
      <c r="D106">
        <f>D66*10000/D62</f>
        <v>2.559594633508169</v>
      </c>
      <c r="E106">
        <f>E66*10000/E62</f>
        <v>2.010775392799778</v>
      </c>
      <c r="F106">
        <f>F66*10000/F62</f>
        <v>13.683715854174473</v>
      </c>
      <c r="G106">
        <f>AVERAGE(C106:E106)</f>
        <v>2.334903394917124</v>
      </c>
      <c r="H106">
        <f>STDEV(C106:E106)</f>
        <v>0.2876045761081922</v>
      </c>
      <c r="I106">
        <f>(B106*B4+C106*C4+D106*D4+E106*E4+F106*F4)/SUM(B4:F4)</f>
        <v>3.9441217804084934</v>
      </c>
      <c r="K106">
        <f>(LN(H106)+LN(H126))/2-LN(K114*K115^6)</f>
        <v>-3.418312168219307</v>
      </c>
    </row>
    <row r="107" spans="1:11" ht="12.75">
      <c r="A107" t="s">
        <v>71</v>
      </c>
      <c r="B107">
        <f>B67*10000/B62</f>
        <v>-0.16278205350905015</v>
      </c>
      <c r="C107">
        <f>C67*10000/C62</f>
        <v>-0.2280992796065994</v>
      </c>
      <c r="D107">
        <f>D67*10000/D62</f>
        <v>-0.08043041837245878</v>
      </c>
      <c r="E107">
        <f>E67*10000/E62</f>
        <v>0.19535395640085512</v>
      </c>
      <c r="F107">
        <f>F67*10000/F62</f>
        <v>0.0021917324170140787</v>
      </c>
      <c r="G107">
        <f>AVERAGE(C107:E107)</f>
        <v>-0.037725247192734346</v>
      </c>
      <c r="H107">
        <f>STDEV(C107:E107)</f>
        <v>0.2149324533554982</v>
      </c>
      <c r="I107">
        <f>(B107*B4+C107*C4+D107*D4+E107*E4+F107*F4)/SUM(B4:F4)</f>
        <v>-0.050474394163375805</v>
      </c>
      <c r="K107">
        <f>(LN(H107)+LN(H127))/2-LN(K114*K115^7)</f>
        <v>-3.38894308112498</v>
      </c>
    </row>
    <row r="108" spans="1:9" ht="12.75">
      <c r="A108" t="s">
        <v>72</v>
      </c>
      <c r="B108">
        <f>B68*10000/B62</f>
        <v>-0.0906255584533269</v>
      </c>
      <c r="C108">
        <f>C68*10000/C62</f>
        <v>-0.0618420093076167</v>
      </c>
      <c r="D108">
        <f>D68*10000/D62</f>
        <v>0.009252170317457559</v>
      </c>
      <c r="E108">
        <f>E68*10000/E62</f>
        <v>-0.09942512461715751</v>
      </c>
      <c r="F108">
        <f>F68*10000/F62</f>
        <v>-0.02368215192544317</v>
      </c>
      <c r="G108">
        <f>AVERAGE(C108:E108)</f>
        <v>-0.050671654535772215</v>
      </c>
      <c r="H108">
        <f>STDEV(C108:E108)</f>
        <v>0.055193036045075285</v>
      </c>
      <c r="I108">
        <f>(B108*B4+C108*C4+D108*D4+E108*E4+F108*F4)/SUM(B4:F4)</f>
        <v>-0.0528576702304114</v>
      </c>
    </row>
    <row r="109" spans="1:9" ht="12.75">
      <c r="A109" t="s">
        <v>73</v>
      </c>
      <c r="B109">
        <f>B69*10000/B62</f>
        <v>0.13971775200757983</v>
      </c>
      <c r="C109">
        <f>C69*10000/C62</f>
        <v>0.2414601181668419</v>
      </c>
      <c r="D109">
        <f>D69*10000/D62</f>
        <v>0.10459749732537794</v>
      </c>
      <c r="E109">
        <f>E69*10000/E62</f>
        <v>0.12162570564707795</v>
      </c>
      <c r="F109">
        <f>F69*10000/F62</f>
        <v>0.135233926036039</v>
      </c>
      <c r="G109">
        <f>AVERAGE(C109:E109)</f>
        <v>0.15589444037976594</v>
      </c>
      <c r="H109">
        <f>STDEV(C109:E109)</f>
        <v>0.07458956951902247</v>
      </c>
      <c r="I109">
        <f>(B109*B4+C109*C4+D109*D4+E109*E4+F109*F4)/SUM(B4:F4)</f>
        <v>0.15079801092301803</v>
      </c>
    </row>
    <row r="110" spans="1:11" ht="12.75">
      <c r="A110" t="s">
        <v>74</v>
      </c>
      <c r="B110">
        <f>B70*10000/B62</f>
        <v>-0.3966523596757567</v>
      </c>
      <c r="C110">
        <f>C70*10000/C62</f>
        <v>-0.1415952154548299</v>
      </c>
      <c r="D110">
        <f>D70*10000/D62</f>
        <v>-0.09964380139557952</v>
      </c>
      <c r="E110">
        <f>E70*10000/E62</f>
        <v>-0.15483165581080974</v>
      </c>
      <c r="F110">
        <f>F70*10000/F62</f>
        <v>-0.45056879640354297</v>
      </c>
      <c r="G110">
        <f>AVERAGE(C110:E110)</f>
        <v>-0.1320235575537397</v>
      </c>
      <c r="H110">
        <f>STDEV(C110:E110)</f>
        <v>0.028812103272249884</v>
      </c>
      <c r="I110">
        <f>(B110*B4+C110*C4+D110*D4+E110*E4+F110*F4)/SUM(B4:F4)</f>
        <v>-0.21282248417621658</v>
      </c>
      <c r="K110">
        <f>EXP(AVERAGE(K103:K107))</f>
        <v>0.032007973973337114</v>
      </c>
    </row>
    <row r="111" spans="1:9" ht="12.75">
      <c r="A111" t="s">
        <v>75</v>
      </c>
      <c r="B111">
        <f>B71*10000/B62</f>
        <v>0.0004314586249698868</v>
      </c>
      <c r="C111">
        <f>C71*10000/C62</f>
        <v>-0.03605081648576033</v>
      </c>
      <c r="D111">
        <f>D71*10000/D62</f>
        <v>-0.028806881144558382</v>
      </c>
      <c r="E111">
        <f>E71*10000/E62</f>
        <v>0.004569465254760156</v>
      </c>
      <c r="F111">
        <f>F71*10000/F62</f>
        <v>-0.035326208015986515</v>
      </c>
      <c r="G111">
        <f>AVERAGE(C111:E111)</f>
        <v>-0.020096077458519518</v>
      </c>
      <c r="H111">
        <f>STDEV(C111:E111)</f>
        <v>0.021665880960910554</v>
      </c>
      <c r="I111">
        <f>(B111*B4+C111*C4+D111*D4+E111*E4+F111*F4)/SUM(B4:F4)</f>
        <v>-0.019156332798611703</v>
      </c>
    </row>
    <row r="112" spans="1:9" ht="12.75">
      <c r="A112" t="s">
        <v>76</v>
      </c>
      <c r="B112">
        <f>B72*10000/B62</f>
        <v>-0.026848015266794454</v>
      </c>
      <c r="C112">
        <f>C72*10000/C62</f>
        <v>-0.003535688538811843</v>
      </c>
      <c r="D112">
        <f>D72*10000/D62</f>
        <v>-0.015793425710809494</v>
      </c>
      <c r="E112">
        <f>E72*10000/E62</f>
        <v>-0.008451200761236314</v>
      </c>
      <c r="F112">
        <f>F72*10000/F62</f>
        <v>-0.030432009087127152</v>
      </c>
      <c r="G112">
        <f>AVERAGE(C112:E112)</f>
        <v>-0.009260105003619219</v>
      </c>
      <c r="H112">
        <f>STDEV(C112:E112)</f>
        <v>0.006168774165055162</v>
      </c>
      <c r="I112">
        <f>(B112*B4+C112*C4+D112*D4+E112*E4+F112*F4)/SUM(B4:F4)</f>
        <v>-0.01462957817877422</v>
      </c>
    </row>
    <row r="113" spans="1:9" ht="12.75">
      <c r="A113" t="s">
        <v>77</v>
      </c>
      <c r="B113">
        <f>B73*10000/B62</f>
        <v>0.023517024054852495</v>
      </c>
      <c r="C113">
        <f>C73*10000/C62</f>
        <v>0.03329667910161337</v>
      </c>
      <c r="D113">
        <f>D73*10000/D62</f>
        <v>0.03196391072382099</v>
      </c>
      <c r="E113">
        <f>E73*10000/E62</f>
        <v>0.009593714471054624</v>
      </c>
      <c r="F113">
        <f>F73*10000/F62</f>
        <v>-0.004669001445577095</v>
      </c>
      <c r="G113">
        <f>AVERAGE(C113:E113)</f>
        <v>0.02495143476549633</v>
      </c>
      <c r="H113">
        <f>STDEV(C113:E113)</f>
        <v>0.013316859516002285</v>
      </c>
      <c r="I113">
        <f>(B113*B4+C113*C4+D113*D4+E113*E4+F113*F4)/SUM(B4:F4)</f>
        <v>0.020789775121651994</v>
      </c>
    </row>
    <row r="114" spans="1:11" ht="12.75">
      <c r="A114" t="s">
        <v>78</v>
      </c>
      <c r="B114">
        <f>B74*10000/B62</f>
        <v>-0.2111836714738825</v>
      </c>
      <c r="C114">
        <f>C74*10000/C62</f>
        <v>-0.20909254697314347</v>
      </c>
      <c r="D114">
        <f>D74*10000/D62</f>
        <v>-0.2101165255379097</v>
      </c>
      <c r="E114">
        <f>E74*10000/E62</f>
        <v>-0.20375439943030393</v>
      </c>
      <c r="F114">
        <f>F74*10000/F62</f>
        <v>-0.149386155405554</v>
      </c>
      <c r="G114">
        <f>AVERAGE(C114:E114)</f>
        <v>-0.20765449064711902</v>
      </c>
      <c r="H114">
        <f>STDEV(C114:E114)</f>
        <v>0.003416162561982907</v>
      </c>
      <c r="I114">
        <f>(B114*B4+C114*C4+D114*D4+E114*E4+F114*F4)/SUM(B4:F4)</f>
        <v>-0.20038909645527586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-0.004445024953228341</v>
      </c>
      <c r="C115">
        <f>C75*10000/C62</f>
        <v>-0.005388830235391499</v>
      </c>
      <c r="D115">
        <f>D75*10000/D62</f>
        <v>-0.004272694498399045</v>
      </c>
      <c r="E115">
        <f>E75*10000/E62</f>
        <v>-0.00886881664338287</v>
      </c>
      <c r="F115">
        <f>F75*10000/F62</f>
        <v>-0.005641313251064764</v>
      </c>
      <c r="G115">
        <f>AVERAGE(C115:E115)</f>
        <v>-0.0061767804590578046</v>
      </c>
      <c r="H115">
        <f>STDEV(C115:E115)</f>
        <v>0.0023972346274685995</v>
      </c>
      <c r="I115">
        <f>(B115*B4+C115*C4+D115*D4+E115*E4+F115*F4)/SUM(B4:F4)</f>
        <v>-0.005855065207921255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-124.43357705529007</v>
      </c>
      <c r="C122">
        <f>C82*10000/C62</f>
        <v>-71.48608531441432</v>
      </c>
      <c r="D122">
        <f>D82*10000/D62</f>
        <v>20.378915061975746</v>
      </c>
      <c r="E122">
        <f>E82*10000/E62</f>
        <v>85.40554492428373</v>
      </c>
      <c r="F122">
        <f>F82*10000/F62</f>
        <v>72.0418232538214</v>
      </c>
      <c r="G122">
        <f>AVERAGE(C122:E122)</f>
        <v>11.432791557281718</v>
      </c>
      <c r="H122">
        <f>STDEV(C122:E122)</f>
        <v>78.82747461424866</v>
      </c>
      <c r="I122">
        <f>(B122*B4+C122*C4+D122*D4+E122*E4+F122*F4)/SUM(B4:F4)</f>
        <v>-0.13260363850895765</v>
      </c>
    </row>
    <row r="123" spans="1:9" ht="12.75">
      <c r="A123" t="s">
        <v>82</v>
      </c>
      <c r="B123">
        <f>B83*10000/B62</f>
        <v>-2.5793130244233113</v>
      </c>
      <c r="C123">
        <f>C83*10000/C62</f>
        <v>-0.9428229637062896</v>
      </c>
      <c r="D123">
        <f>D83*10000/D62</f>
        <v>0.4100769435928588</v>
      </c>
      <c r="E123">
        <f>E83*10000/E62</f>
        <v>-1.9908710655453323</v>
      </c>
      <c r="F123">
        <f>F83*10000/F62</f>
        <v>5.031870462930796</v>
      </c>
      <c r="G123">
        <f>AVERAGE(C123:E123)</f>
        <v>-0.8412056952195878</v>
      </c>
      <c r="H123">
        <f>STDEV(C123:E123)</f>
        <v>1.2036953051279982</v>
      </c>
      <c r="I123">
        <f>(B123*B4+C123*C4+D123*D4+E123*E4+F123*F4)/SUM(B4:F4)</f>
        <v>-0.3091034928094046</v>
      </c>
    </row>
    <row r="124" spans="1:9" ht="12.75">
      <c r="A124" t="s">
        <v>83</v>
      </c>
      <c r="B124">
        <f>B84*10000/B62</f>
        <v>-1.3395964464165355</v>
      </c>
      <c r="C124">
        <f>C84*10000/C62</f>
        <v>3.621939170985671</v>
      </c>
      <c r="D124">
        <f>D84*10000/D62</f>
        <v>1.7643826796990478</v>
      </c>
      <c r="E124">
        <f>E84*10000/E62</f>
        <v>-1.8508793186225774</v>
      </c>
      <c r="F124">
        <f>F84*10000/F62</f>
        <v>-0.7626397242404296</v>
      </c>
      <c r="G124">
        <f>AVERAGE(C124:E124)</f>
        <v>1.178480844020714</v>
      </c>
      <c r="H124">
        <f>STDEV(C124:E124)</f>
        <v>2.783055205316256</v>
      </c>
      <c r="I124">
        <f>(B124*B4+C124*C4+D124*D4+E124*E4+F124*F4)/SUM(B4:F4)</f>
        <v>0.5548941539230965</v>
      </c>
    </row>
    <row r="125" spans="1:9" ht="12.75">
      <c r="A125" t="s">
        <v>84</v>
      </c>
      <c r="B125">
        <f>B85*10000/B62</f>
        <v>-0.625066820560866</v>
      </c>
      <c r="C125">
        <f>C85*10000/C62</f>
        <v>0.037516386602934</v>
      </c>
      <c r="D125">
        <f>D85*10000/D62</f>
        <v>-0.12874915730696784</v>
      </c>
      <c r="E125">
        <f>E85*10000/E62</f>
        <v>-0.2665859278715768</v>
      </c>
      <c r="F125">
        <f>F85*10000/F62</f>
        <v>-2.0342633391219205</v>
      </c>
      <c r="G125">
        <f>AVERAGE(C125:E125)</f>
        <v>-0.11927289952520355</v>
      </c>
      <c r="H125">
        <f>STDEV(C125:E125)</f>
        <v>0.15227246636653788</v>
      </c>
      <c r="I125">
        <f>(B125*B4+C125*C4+D125*D4+E125*E4+F125*F4)/SUM(B4:F4)</f>
        <v>-0.4480066315022065</v>
      </c>
    </row>
    <row r="126" spans="1:9" ht="12.75">
      <c r="A126" t="s">
        <v>85</v>
      </c>
      <c r="B126">
        <f>B86*10000/B62</f>
        <v>0.9316293209396734</v>
      </c>
      <c r="C126">
        <f>C86*10000/C62</f>
        <v>0.32926120025618144</v>
      </c>
      <c r="D126">
        <f>D86*10000/D62</f>
        <v>0.7852276546619711</v>
      </c>
      <c r="E126">
        <f>E86*10000/E62</f>
        <v>0.740217307459655</v>
      </c>
      <c r="F126">
        <f>F86*10000/F62</f>
        <v>1.6900993963835362</v>
      </c>
      <c r="G126">
        <f>AVERAGE(C126:E126)</f>
        <v>0.6182353874592691</v>
      </c>
      <c r="H126">
        <f>STDEV(C126:E126)</f>
        <v>0.25126886693556394</v>
      </c>
      <c r="I126">
        <f>(B126*B4+C126*C4+D126*D4+E126*E4+F126*F4)/SUM(B4:F4)</f>
        <v>0.806609708826388</v>
      </c>
    </row>
    <row r="127" spans="1:9" ht="12.75">
      <c r="A127" t="s">
        <v>86</v>
      </c>
      <c r="B127">
        <f>B87*10000/B62</f>
        <v>-0.2426382043578307</v>
      </c>
      <c r="C127">
        <f>C87*10000/C62</f>
        <v>-0.1095550335402852</v>
      </c>
      <c r="D127">
        <f>D87*10000/D62</f>
        <v>0.025791787381865165</v>
      </c>
      <c r="E127">
        <f>E87*10000/E62</f>
        <v>-0.19049599298782824</v>
      </c>
      <c r="F127">
        <f>F87*10000/F62</f>
        <v>-0.006998554350811622</v>
      </c>
      <c r="G127">
        <f>AVERAGE(C127:E127)</f>
        <v>-0.09141974638208276</v>
      </c>
      <c r="H127">
        <f>STDEV(C127:E127)</f>
        <v>0.10927839431719807</v>
      </c>
      <c r="I127">
        <f>(B127*B4+C127*C4+D127*D4+E127*E4+F127*F4)/SUM(B4:F4)</f>
        <v>-0.10204678443491787</v>
      </c>
    </row>
    <row r="128" spans="1:9" ht="12.75">
      <c r="A128" t="s">
        <v>87</v>
      </c>
      <c r="B128">
        <f>B88*10000/B62</f>
        <v>-0.22018992835025245</v>
      </c>
      <c r="C128">
        <f>C88*10000/C62</f>
        <v>0.4905248235582813</v>
      </c>
      <c r="D128">
        <f>D88*10000/D62</f>
        <v>0.36836427781145686</v>
      </c>
      <c r="E128">
        <f>E88*10000/E62</f>
        <v>-0.4320234779775702</v>
      </c>
      <c r="F128">
        <f>F88*10000/F62</f>
        <v>-0.40851906783892206</v>
      </c>
      <c r="G128">
        <f>AVERAGE(C128:E128)</f>
        <v>0.14228854113072267</v>
      </c>
      <c r="H128">
        <f>STDEV(C128:E128)</f>
        <v>0.5011052995164526</v>
      </c>
      <c r="I128">
        <f>(B128*B4+C128*C4+D128*D4+E128*E4+F128*F4)/SUM(B4:F4)</f>
        <v>0.016290429716944884</v>
      </c>
    </row>
    <row r="129" spans="1:9" ht="12.75">
      <c r="A129" t="s">
        <v>88</v>
      </c>
      <c r="B129">
        <f>B89*10000/B62</f>
        <v>-0.11968595554840886</v>
      </c>
      <c r="C129">
        <f>C89*10000/C62</f>
        <v>-0.00021851890907805316</v>
      </c>
      <c r="D129">
        <f>D89*10000/D62</f>
        <v>0.019281563554172716</v>
      </c>
      <c r="E129">
        <f>E89*10000/E62</f>
        <v>0.028641818524065214</v>
      </c>
      <c r="F129">
        <f>F89*10000/F62</f>
        <v>-0.13850006491151964</v>
      </c>
      <c r="G129">
        <f>AVERAGE(C129:E129)</f>
        <v>0.015901621056386626</v>
      </c>
      <c r="H129">
        <f>STDEV(C129:E129)</f>
        <v>0.014724054389161224</v>
      </c>
      <c r="I129">
        <f>(B129*B4+C129*C4+D129*D4+E129*E4+F129*F4)/SUM(B4:F4)</f>
        <v>-0.02431904123984658</v>
      </c>
    </row>
    <row r="130" spans="1:9" ht="12.75">
      <c r="A130" t="s">
        <v>89</v>
      </c>
      <c r="B130">
        <f>B90*10000/B62</f>
        <v>0.17605703631829156</v>
      </c>
      <c r="C130">
        <f>C90*10000/C62</f>
        <v>0.11013105286811314</v>
      </c>
      <c r="D130">
        <f>D90*10000/D62</f>
        <v>0.11892251544290608</v>
      </c>
      <c r="E130">
        <f>E90*10000/E62</f>
        <v>0.04917285113395472</v>
      </c>
      <c r="F130">
        <f>F90*10000/F62</f>
        <v>0.14927963899527893</v>
      </c>
      <c r="G130">
        <f>AVERAGE(C130:E130)</f>
        <v>0.09274213981499131</v>
      </c>
      <c r="H130">
        <f>STDEV(C130:E130)</f>
        <v>0.03798729578003182</v>
      </c>
      <c r="I130">
        <f>(B130*B4+C130*C4+D130*D4+E130*E4+F130*F4)/SUM(B4:F4)</f>
        <v>0.1123365166101534</v>
      </c>
    </row>
    <row r="131" spans="1:9" ht="12.75">
      <c r="A131" t="s">
        <v>90</v>
      </c>
      <c r="B131">
        <f>B91*10000/B62</f>
        <v>-0.014349948855937097</v>
      </c>
      <c r="C131">
        <f>C91*10000/C62</f>
        <v>-0.0024924854085257887</v>
      </c>
      <c r="D131">
        <f>D91*10000/D62</f>
        <v>0.012295266300897303</v>
      </c>
      <c r="E131">
        <f>E91*10000/E62</f>
        <v>0.024898671068139592</v>
      </c>
      <c r="F131">
        <f>F91*10000/F62</f>
        <v>-0.01916646639527485</v>
      </c>
      <c r="G131">
        <f>AVERAGE(C131:E131)</f>
        <v>0.011567150653503703</v>
      </c>
      <c r="H131">
        <f>STDEV(C131:E131)</f>
        <v>0.013710086709400363</v>
      </c>
      <c r="I131">
        <f>(B131*B4+C131*C4+D131*D4+E131*E4+F131*F4)/SUM(B4:F4)</f>
        <v>0.003716965833482849</v>
      </c>
    </row>
    <row r="132" spans="1:9" ht="12.75">
      <c r="A132" t="s">
        <v>91</v>
      </c>
      <c r="B132">
        <f>B92*10000/B62</f>
        <v>-0.010392705431780506</v>
      </c>
      <c r="C132">
        <f>C92*10000/C62</f>
        <v>0.047351375651991094</v>
      </c>
      <c r="D132">
        <f>D92*10000/D62</f>
        <v>0.051339512674217436</v>
      </c>
      <c r="E132">
        <f>E92*10000/E62</f>
        <v>-0.053649243557412185</v>
      </c>
      <c r="F132">
        <f>F92*10000/F62</f>
        <v>-0.036419325861629256</v>
      </c>
      <c r="G132">
        <f>AVERAGE(C132:E132)</f>
        <v>0.015013881589598784</v>
      </c>
      <c r="H132">
        <f>STDEV(C132:E132)</f>
        <v>0.05949743587283893</v>
      </c>
      <c r="I132">
        <f>(B132*B4+C132*C4+D132*D4+E132*E4+F132*F4)/SUM(B4:F4)</f>
        <v>0.004467758137309352</v>
      </c>
    </row>
    <row r="133" spans="1:9" ht="12.75">
      <c r="A133" t="s">
        <v>92</v>
      </c>
      <c r="B133">
        <f>B93*10000/B62</f>
        <v>0.07213329474470045</v>
      </c>
      <c r="C133">
        <f>C93*10000/C62</f>
        <v>0.08022465078344122</v>
      </c>
      <c r="D133">
        <f>D93*10000/D62</f>
        <v>0.08052757510137258</v>
      </c>
      <c r="E133">
        <f>E93*10000/E62</f>
        <v>0.0694625902163644</v>
      </c>
      <c r="F133">
        <f>F93*10000/F62</f>
        <v>0.03768725133979581</v>
      </c>
      <c r="G133">
        <f>AVERAGE(C133:E133)</f>
        <v>0.07673827203372607</v>
      </c>
      <c r="H133">
        <f>STDEV(C133:E133)</f>
        <v>0.006302745450691563</v>
      </c>
      <c r="I133">
        <f>(B133*B4+C133*C4+D133*D4+E133*E4+F133*F4)/SUM(B4:F4)</f>
        <v>0.07086015105896067</v>
      </c>
    </row>
    <row r="134" spans="1:9" ht="12.75">
      <c r="A134" t="s">
        <v>93</v>
      </c>
      <c r="B134">
        <f>B94*10000/B62</f>
        <v>0.02541316054689675</v>
      </c>
      <c r="C134">
        <f>C94*10000/C62</f>
        <v>0.016492961895585422</v>
      </c>
      <c r="D134">
        <f>D94*10000/D62</f>
        <v>0.011655738161154654</v>
      </c>
      <c r="E134">
        <f>E94*10000/E62</f>
        <v>-0.004166361700639676</v>
      </c>
      <c r="F134">
        <f>F94*10000/F62</f>
        <v>-0.039604575205797334</v>
      </c>
      <c r="G134">
        <f>AVERAGE(C134:E134)</f>
        <v>0.0079941127853668</v>
      </c>
      <c r="H134">
        <f>STDEV(C134:E134)</f>
        <v>0.010805440211201299</v>
      </c>
      <c r="I134">
        <f>(B134*B4+C134*C4+D134*D4+E134*E4+F134*F4)/SUM(B4:F4)</f>
        <v>0.004161542714805929</v>
      </c>
    </row>
    <row r="135" spans="1:9" ht="12.75">
      <c r="A135" t="s">
        <v>94</v>
      </c>
      <c r="B135">
        <f>B95*10000/B62</f>
        <v>-0.003442221055018171</v>
      </c>
      <c r="C135">
        <f>C95*10000/C62</f>
        <v>-0.002430268145349919</v>
      </c>
      <c r="D135">
        <f>D95*10000/D62</f>
        <v>-0.0012051271405750436</v>
      </c>
      <c r="E135">
        <f>E95*10000/E62</f>
        <v>0.001018104696305753</v>
      </c>
      <c r="F135">
        <f>F95*10000/F62</f>
        <v>0.0025353229437167636</v>
      </c>
      <c r="G135">
        <f>AVERAGE(C135:E135)</f>
        <v>-0.0008724301965397366</v>
      </c>
      <c r="H135">
        <f>STDEV(C135:E135)</f>
        <v>0.0017480944643224884</v>
      </c>
      <c r="I135">
        <f>(B135*B4+C135*C4+D135*D4+E135*E4+F135*F4)/SUM(B4:F4)</f>
        <v>-0.0007893454641265606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2005-07-13T07:46:15Z</cp:lastPrinted>
  <dcterms:created xsi:type="dcterms:W3CDTF">2005-07-13T07:46:15Z</dcterms:created>
  <dcterms:modified xsi:type="dcterms:W3CDTF">2005-07-14T11:40:48Z</dcterms:modified>
  <cp:category/>
  <cp:version/>
  <cp:contentType/>
  <cp:contentStatus/>
</cp:coreProperties>
</file>