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<sst xmlns="http://schemas.openxmlformats.org/spreadsheetml/2006/main" count="204" uniqueCount="98">
  <si>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Fri 15/07/2005       08:22:02</t>
  </si>
  <si>
    <t>LISSNER</t>
  </si>
  <si>
    <t>HCMQAP613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</si>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</sst>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5216580"/>
        <c:axId val="25622629"/>
      </c:lineChart>
      <c:catAx>
        <c:axId val="252165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622629"/>
        <c:crosses val="autoZero"/>
        <c:auto val="1"/>
        <c:lblOffset val="100"/>
        <c:noMultiLvlLbl val="0"/>
      </c:catAx>
      <c:valAx>
        <c:axId val="25622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21658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-0.002266</v>
      </c>
      <c r="C4" s="12">
        <v>-0.003758</v>
      </c>
      <c r="D4" s="12">
        <v>-0.003757</v>
      </c>
      <c r="E4" s="12">
        <v>-0.003757</v>
      </c>
      <c r="F4" s="24">
        <v>-0.002082</v>
      </c>
      <c r="G4" s="34">
        <v>-0.011713</v>
      </c>
    </row>
    <row r="5" spans="1:7" ht="12.75" thickBot="1">
      <c r="A5" s="44" t="s">
        <v>13</v>
      </c>
      <c r="B5" s="45">
        <v>-4.670727</v>
      </c>
      <c r="C5" s="46">
        <v>-4.252724</v>
      </c>
      <c r="D5" s="46">
        <v>0.060087</v>
      </c>
      <c r="E5" s="46">
        <v>3.643737</v>
      </c>
      <c r="F5" s="47">
        <v>6.109641</v>
      </c>
      <c r="G5" s="48">
        <v>9.513922</v>
      </c>
    </row>
    <row r="6" spans="1:7" ht="12.75" thickTop="1">
      <c r="A6" s="6" t="s">
        <v>14</v>
      </c>
      <c r="B6" s="39">
        <v>155.2197</v>
      </c>
      <c r="C6" s="40">
        <v>-161.0633</v>
      </c>
      <c r="D6" s="40">
        <v>74.80799</v>
      </c>
      <c r="E6" s="40">
        <v>-30.43404</v>
      </c>
      <c r="F6" s="41">
        <v>41.77391</v>
      </c>
      <c r="G6" s="42">
        <v>-0.001724593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0.3373992</v>
      </c>
      <c r="C8" s="13">
        <v>1.468486</v>
      </c>
      <c r="D8" s="13">
        <v>1.677306</v>
      </c>
      <c r="E8" s="13">
        <v>-1.051405</v>
      </c>
      <c r="F8" s="25">
        <v>-6.223</v>
      </c>
      <c r="G8" s="35">
        <v>-0.276424</v>
      </c>
    </row>
    <row r="9" spans="1:7" ht="12">
      <c r="A9" s="20" t="s">
        <v>17</v>
      </c>
      <c r="B9" s="29">
        <v>0.01779915</v>
      </c>
      <c r="C9" s="13">
        <v>0.4735436</v>
      </c>
      <c r="D9" s="13">
        <v>0.1498086</v>
      </c>
      <c r="E9" s="13">
        <v>-0.1545671</v>
      </c>
      <c r="F9" s="25">
        <v>-1.715582</v>
      </c>
      <c r="G9" s="35">
        <v>-0.1131952</v>
      </c>
    </row>
    <row r="10" spans="1:7" ht="12">
      <c r="A10" s="20" t="s">
        <v>18</v>
      </c>
      <c r="B10" s="29">
        <v>0.4338949</v>
      </c>
      <c r="C10" s="13">
        <v>-0.2785345</v>
      </c>
      <c r="D10" s="13">
        <v>-0.8454916</v>
      </c>
      <c r="E10" s="13">
        <v>-0.1508209</v>
      </c>
      <c r="F10" s="25">
        <v>-0.6441566</v>
      </c>
      <c r="G10" s="35">
        <v>-0.3295592</v>
      </c>
    </row>
    <row r="11" spans="1:7" ht="12">
      <c r="A11" s="21" t="s">
        <v>19</v>
      </c>
      <c r="B11" s="31">
        <v>1.600354</v>
      </c>
      <c r="C11" s="15">
        <v>0.7274165</v>
      </c>
      <c r="D11" s="15">
        <v>1.113896</v>
      </c>
      <c r="E11" s="15">
        <v>0.4266466</v>
      </c>
      <c r="F11" s="27">
        <v>12.56053</v>
      </c>
      <c r="G11" s="37">
        <v>2.451447</v>
      </c>
    </row>
    <row r="12" spans="1:7" ht="12">
      <c r="A12" s="20" t="s">
        <v>20</v>
      </c>
      <c r="B12" s="29">
        <v>-0.1395977</v>
      </c>
      <c r="C12" s="13">
        <v>-0.167195</v>
      </c>
      <c r="D12" s="13">
        <v>0.05480164</v>
      </c>
      <c r="E12" s="13">
        <v>-0.06977427</v>
      </c>
      <c r="F12" s="25">
        <v>-0.3070194</v>
      </c>
      <c r="G12" s="35">
        <v>-0.1049845</v>
      </c>
    </row>
    <row r="13" spans="1:7" ht="12">
      <c r="A13" s="20" t="s">
        <v>21</v>
      </c>
      <c r="B13" s="29">
        <v>-0.0193482</v>
      </c>
      <c r="C13" s="13">
        <v>0.03203558</v>
      </c>
      <c r="D13" s="13">
        <v>0.07011649</v>
      </c>
      <c r="E13" s="13">
        <v>0.02320231</v>
      </c>
      <c r="F13" s="25">
        <v>-0.08570102</v>
      </c>
      <c r="G13" s="35">
        <v>0.01593463</v>
      </c>
    </row>
    <row r="14" spans="1:7" ht="12">
      <c r="A14" s="20" t="s">
        <v>22</v>
      </c>
      <c r="B14" s="29">
        <v>-0.06086438</v>
      </c>
      <c r="C14" s="13">
        <v>-0.06912119</v>
      </c>
      <c r="D14" s="13">
        <v>-0.0217728</v>
      </c>
      <c r="E14" s="13">
        <v>-0.006239199</v>
      </c>
      <c r="F14" s="25">
        <v>0.03470144</v>
      </c>
      <c r="G14" s="35">
        <v>-0.02757321</v>
      </c>
    </row>
    <row r="15" spans="1:7" ht="12">
      <c r="A15" s="21" t="s">
        <v>23</v>
      </c>
      <c r="B15" s="31">
        <v>-0.4957534</v>
      </c>
      <c r="C15" s="15">
        <v>-0.1711264</v>
      </c>
      <c r="D15" s="15">
        <v>-0.1744675</v>
      </c>
      <c r="E15" s="15">
        <v>-0.1524441</v>
      </c>
      <c r="F15" s="27">
        <v>-0.4332255</v>
      </c>
      <c r="G15" s="37">
        <v>-0.2494495</v>
      </c>
    </row>
    <row r="16" spans="1:7" ht="12">
      <c r="A16" s="20" t="s">
        <v>24</v>
      </c>
      <c r="B16" s="29">
        <v>-0.03780557</v>
      </c>
      <c r="C16" s="13">
        <v>-0.009983437</v>
      </c>
      <c r="D16" s="13">
        <v>-0.03582757</v>
      </c>
      <c r="E16" s="13">
        <v>-0.02123631</v>
      </c>
      <c r="F16" s="25">
        <v>-0.01535004</v>
      </c>
      <c r="G16" s="35">
        <v>-0.02365633</v>
      </c>
    </row>
    <row r="17" spans="1:7" ht="12">
      <c r="A17" s="20" t="s">
        <v>25</v>
      </c>
      <c r="B17" s="29">
        <v>-0.02348535</v>
      </c>
      <c r="C17" s="13">
        <v>-0.008638739</v>
      </c>
      <c r="D17" s="13">
        <v>-0.01018412</v>
      </c>
      <c r="E17" s="13">
        <v>-0.02473085</v>
      </c>
      <c r="F17" s="25">
        <v>-0.01910403</v>
      </c>
      <c r="G17" s="35">
        <v>-0.01642761</v>
      </c>
    </row>
    <row r="18" spans="1:7" ht="12">
      <c r="A18" s="20" t="s">
        <v>26</v>
      </c>
      <c r="B18" s="29">
        <v>-0.01995898</v>
      </c>
      <c r="C18" s="13">
        <v>0.07364467</v>
      </c>
      <c r="D18" s="13">
        <v>0.008491999</v>
      </c>
      <c r="E18" s="13">
        <v>0.02300006</v>
      </c>
      <c r="F18" s="25">
        <v>-0.01250714</v>
      </c>
      <c r="G18" s="35">
        <v>0.02073859</v>
      </c>
    </row>
    <row r="19" spans="1:7" ht="12">
      <c r="A19" s="21" t="s">
        <v>27</v>
      </c>
      <c r="B19" s="31">
        <v>-0.2102044</v>
      </c>
      <c r="C19" s="15">
        <v>-0.199597</v>
      </c>
      <c r="D19" s="15">
        <v>-0.2045094</v>
      </c>
      <c r="E19" s="15">
        <v>-0.1933958</v>
      </c>
      <c r="F19" s="27">
        <v>-0.1440909</v>
      </c>
      <c r="G19" s="37">
        <v>-0.1934292</v>
      </c>
    </row>
    <row r="20" spans="1:7" ht="12.75" thickBot="1">
      <c r="A20" s="44" t="s">
        <v>28</v>
      </c>
      <c r="B20" s="45">
        <v>0.0001822634</v>
      </c>
      <c r="C20" s="46">
        <v>0.006857813</v>
      </c>
      <c r="D20" s="46">
        <v>0.006858588</v>
      </c>
      <c r="E20" s="46">
        <v>-0.001014206</v>
      </c>
      <c r="F20" s="47">
        <v>-0.003682873</v>
      </c>
      <c r="G20" s="48">
        <v>0.002591034</v>
      </c>
    </row>
    <row r="21" spans="1:7" ht="12.75" thickTop="1">
      <c r="A21" s="6" t="s">
        <v>29</v>
      </c>
      <c r="B21" s="39">
        <v>7.002455</v>
      </c>
      <c r="C21" s="40">
        <v>49.08329</v>
      </c>
      <c r="D21" s="40">
        <v>-69.47855</v>
      </c>
      <c r="E21" s="40">
        <v>-0.9556928</v>
      </c>
      <c r="F21" s="41">
        <v>30.8893</v>
      </c>
      <c r="G21" s="43">
        <v>0.001728461</v>
      </c>
    </row>
    <row r="22" spans="1:7" ht="12">
      <c r="A22" s="20" t="s">
        <v>30</v>
      </c>
      <c r="B22" s="29">
        <v>-93.41726</v>
      </c>
      <c r="C22" s="13">
        <v>-85.05653</v>
      </c>
      <c r="D22" s="13">
        <v>1.201731</v>
      </c>
      <c r="E22" s="13">
        <v>72.87604</v>
      </c>
      <c r="F22" s="25">
        <v>122.1989</v>
      </c>
      <c r="G22" s="36">
        <v>0</v>
      </c>
    </row>
    <row r="23" spans="1:7" ht="12">
      <c r="A23" s="20" t="s">
        <v>31</v>
      </c>
      <c r="B23" s="29">
        <v>5.625242</v>
      </c>
      <c r="C23" s="13">
        <v>0.2924756</v>
      </c>
      <c r="D23" s="13">
        <v>0.8802146</v>
      </c>
      <c r="E23" s="13">
        <v>-0.1464745</v>
      </c>
      <c r="F23" s="25">
        <v>10.36941</v>
      </c>
      <c r="G23" s="35">
        <v>2.444578</v>
      </c>
    </row>
    <row r="24" spans="1:7" ht="12">
      <c r="A24" s="20" t="s">
        <v>32</v>
      </c>
      <c r="B24" s="29">
        <v>1.809244</v>
      </c>
      <c r="C24" s="13">
        <v>4.878135</v>
      </c>
      <c r="D24" s="13">
        <v>2.08431</v>
      </c>
      <c r="E24" s="13">
        <v>-1.375456</v>
      </c>
      <c r="F24" s="25">
        <v>4.274672</v>
      </c>
      <c r="G24" s="35">
        <v>2.17626</v>
      </c>
    </row>
    <row r="25" spans="1:7" ht="12">
      <c r="A25" s="20" t="s">
        <v>33</v>
      </c>
      <c r="B25" s="29">
        <v>0.6617121</v>
      </c>
      <c r="C25" s="13">
        <v>-0.3028825</v>
      </c>
      <c r="D25" s="13">
        <v>-0.04359311</v>
      </c>
      <c r="E25" s="13">
        <v>-0.723947</v>
      </c>
      <c r="F25" s="25">
        <v>-1.17383</v>
      </c>
      <c r="G25" s="35">
        <v>-0.3179402</v>
      </c>
    </row>
    <row r="26" spans="1:7" ht="12">
      <c r="A26" s="21" t="s">
        <v>34</v>
      </c>
      <c r="B26" s="31">
        <v>0.2144193</v>
      </c>
      <c r="C26" s="15">
        <v>-0.0735621</v>
      </c>
      <c r="D26" s="15">
        <v>-0.5197171</v>
      </c>
      <c r="E26" s="15">
        <v>-0.4181759</v>
      </c>
      <c r="F26" s="27">
        <v>2.119758</v>
      </c>
      <c r="G26" s="37">
        <v>0.07020859</v>
      </c>
    </row>
    <row r="27" spans="1:7" ht="12">
      <c r="A27" s="20" t="s">
        <v>35</v>
      </c>
      <c r="B27" s="29">
        <v>0.1349733</v>
      </c>
      <c r="C27" s="13">
        <v>0.5120816</v>
      </c>
      <c r="D27" s="13">
        <v>0.444949</v>
      </c>
      <c r="E27" s="13">
        <v>0.3910807</v>
      </c>
      <c r="F27" s="25">
        <v>0.06680771</v>
      </c>
      <c r="G27" s="35">
        <v>0.352795</v>
      </c>
    </row>
    <row r="28" spans="1:7" ht="12">
      <c r="A28" s="20" t="s">
        <v>36</v>
      </c>
      <c r="B28" s="29">
        <v>-0.009551495</v>
      </c>
      <c r="C28" s="13">
        <v>0.638214</v>
      </c>
      <c r="D28" s="13">
        <v>0.3273926</v>
      </c>
      <c r="E28" s="13">
        <v>-0.1552663</v>
      </c>
      <c r="F28" s="25">
        <v>0.1166541</v>
      </c>
      <c r="G28" s="35">
        <v>0.2091172</v>
      </c>
    </row>
    <row r="29" spans="1:7" ht="12">
      <c r="A29" s="20" t="s">
        <v>37</v>
      </c>
      <c r="B29" s="29">
        <v>0.1670766</v>
      </c>
      <c r="C29" s="13">
        <v>-0.03704334</v>
      </c>
      <c r="D29" s="13">
        <v>0.0210088</v>
      </c>
      <c r="E29" s="13">
        <v>0.04290949</v>
      </c>
      <c r="F29" s="25">
        <v>-0.06776058</v>
      </c>
      <c r="G29" s="35">
        <v>0.02166885</v>
      </c>
    </row>
    <row r="30" spans="1:7" ht="12">
      <c r="A30" s="21" t="s">
        <v>38</v>
      </c>
      <c r="B30" s="31">
        <v>0.09652799</v>
      </c>
      <c r="C30" s="15">
        <v>0.01285792</v>
      </c>
      <c r="D30" s="15">
        <v>-0.07126012</v>
      </c>
      <c r="E30" s="15">
        <v>-0.06623031</v>
      </c>
      <c r="F30" s="27">
        <v>0.2464751</v>
      </c>
      <c r="G30" s="37">
        <v>0.01687888</v>
      </c>
    </row>
    <row r="31" spans="1:7" ht="12">
      <c r="A31" s="20" t="s">
        <v>39</v>
      </c>
      <c r="B31" s="29">
        <v>0.007180699</v>
      </c>
      <c r="C31" s="13">
        <v>0.009459442</v>
      </c>
      <c r="D31" s="13">
        <v>0.03465696</v>
      </c>
      <c r="E31" s="13">
        <v>0.0443511</v>
      </c>
      <c r="F31" s="25">
        <v>-0.03848147</v>
      </c>
      <c r="G31" s="35">
        <v>0.01719556</v>
      </c>
    </row>
    <row r="32" spans="1:7" ht="12">
      <c r="A32" s="20" t="s">
        <v>40</v>
      </c>
      <c r="B32" s="29">
        <v>0.01021559</v>
      </c>
      <c r="C32" s="13">
        <v>0.0743037</v>
      </c>
      <c r="D32" s="13">
        <v>0.06614205</v>
      </c>
      <c r="E32" s="13">
        <v>0.02064545</v>
      </c>
      <c r="F32" s="25">
        <v>-0.01162722</v>
      </c>
      <c r="G32" s="35">
        <v>0.03868675</v>
      </c>
    </row>
    <row r="33" spans="1:7" ht="12">
      <c r="A33" s="20" t="s">
        <v>41</v>
      </c>
      <c r="B33" s="29">
        <v>0.08704969</v>
      </c>
      <c r="C33" s="13">
        <v>0.07172001</v>
      </c>
      <c r="D33" s="13">
        <v>0.1133161</v>
      </c>
      <c r="E33" s="13">
        <v>0.09713719</v>
      </c>
      <c r="F33" s="25">
        <v>0.02985087</v>
      </c>
      <c r="G33" s="35">
        <v>0.08448204</v>
      </c>
    </row>
    <row r="34" spans="1:7" ht="12">
      <c r="A34" s="21" t="s">
        <v>42</v>
      </c>
      <c r="B34" s="31">
        <v>0.01393693</v>
      </c>
      <c r="C34" s="15">
        <v>0.0135278</v>
      </c>
      <c r="D34" s="15">
        <v>-0.008318176</v>
      </c>
      <c r="E34" s="15">
        <v>-0.006737835</v>
      </c>
      <c r="F34" s="27">
        <v>-0.03953942</v>
      </c>
      <c r="G34" s="37">
        <v>-0.003601867</v>
      </c>
    </row>
    <row r="35" spans="1:7" ht="12.75" thickBot="1">
      <c r="A35" s="22" t="s">
        <v>43</v>
      </c>
      <c r="B35" s="32">
        <v>-0.0004127739</v>
      </c>
      <c r="C35" s="16">
        <v>-0.01168388</v>
      </c>
      <c r="D35" s="16">
        <v>-0.007851116</v>
      </c>
      <c r="E35" s="16">
        <v>-0.003683742</v>
      </c>
      <c r="F35" s="28">
        <v>-0.002164317</v>
      </c>
      <c r="G35" s="38">
        <v>-0.005934272</v>
      </c>
    </row>
    <row r="36" spans="1:7" ht="12">
      <c r="A36" s="4" t="s">
        <v>44</v>
      </c>
      <c r="B36" s="3">
        <v>26.76392</v>
      </c>
      <c r="C36" s="3">
        <v>26.76392</v>
      </c>
      <c r="D36" s="3">
        <v>26.77002</v>
      </c>
      <c r="E36" s="3">
        <v>26.76697</v>
      </c>
      <c r="F36" s="3">
        <v>26.77918</v>
      </c>
      <c r="G36" s="3"/>
    </row>
    <row r="37" spans="1:6" ht="12">
      <c r="A37" s="4" t="s">
        <v>45</v>
      </c>
      <c r="B37" s="2">
        <v>-0.2487183</v>
      </c>
      <c r="C37" s="2">
        <v>-0.1724243</v>
      </c>
      <c r="D37" s="2">
        <v>-0.146993</v>
      </c>
      <c r="E37" s="2">
        <v>-0.1159668</v>
      </c>
      <c r="F37" s="2">
        <v>-0.08494059</v>
      </c>
    </row>
    <row r="38" spans="1:7" ht="12">
      <c r="A38" s="4" t="s">
        <v>53</v>
      </c>
      <c r="B38" s="2">
        <v>-0.0002637393</v>
      </c>
      <c r="C38" s="2">
        <v>0.0002744975</v>
      </c>
      <c r="D38" s="2">
        <v>-0.0001271594</v>
      </c>
      <c r="E38" s="2">
        <v>5.174695E-05</v>
      </c>
      <c r="F38" s="2">
        <v>-7.164664E-05</v>
      </c>
      <c r="G38" s="2">
        <v>9.407408E-05</v>
      </c>
    </row>
    <row r="39" spans="1:7" ht="12.75" thickBot="1">
      <c r="A39" s="4" t="s">
        <v>54</v>
      </c>
      <c r="B39" s="2">
        <v>-1.436795E-05</v>
      </c>
      <c r="C39" s="2">
        <v>-8.110681E-05</v>
      </c>
      <c r="D39" s="2">
        <v>0.0001181288</v>
      </c>
      <c r="E39" s="2">
        <v>0</v>
      </c>
      <c r="F39" s="2">
        <v>-5.16363E-05</v>
      </c>
      <c r="G39" s="2">
        <v>0.0007247394</v>
      </c>
    </row>
    <row r="40" spans="2:7" ht="12.75" thickBot="1">
      <c r="B40" s="7" t="s">
        <v>46</v>
      </c>
      <c r="C40" s="18">
        <v>-0.003757</v>
      </c>
      <c r="D40" s="17" t="s">
        <v>47</v>
      </c>
      <c r="E40" s="18">
        <v>3.117351</v>
      </c>
      <c r="F40" s="17" t="s">
        <v>48</v>
      </c>
      <c r="G40" s="8">
        <v>55.088806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6" width="13.140625" style="0" bestFit="1" customWidth="1"/>
    <col min="7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0.002266</v>
      </c>
      <c r="C4">
        <v>0.003758</v>
      </c>
      <c r="D4">
        <v>0.003757</v>
      </c>
      <c r="E4">
        <v>0.003757</v>
      </c>
      <c r="F4">
        <v>0.002082</v>
      </c>
      <c r="G4">
        <v>0.011713</v>
      </c>
    </row>
    <row r="5" spans="1:7" ht="12.75">
      <c r="A5" t="s">
        <v>13</v>
      </c>
      <c r="B5">
        <v>-4.670727</v>
      </c>
      <c r="C5">
        <v>-4.252724</v>
      </c>
      <c r="D5">
        <v>0.060087</v>
      </c>
      <c r="E5">
        <v>3.643737</v>
      </c>
      <c r="F5">
        <v>6.109641</v>
      </c>
      <c r="G5">
        <v>9.513922</v>
      </c>
    </row>
    <row r="6" spans="1:7" ht="12.75">
      <c r="A6" t="s">
        <v>14</v>
      </c>
      <c r="B6" s="49">
        <v>155.2197</v>
      </c>
      <c r="C6" s="49">
        <v>-161.0633</v>
      </c>
      <c r="D6" s="49">
        <v>74.80799</v>
      </c>
      <c r="E6" s="49">
        <v>-30.43404</v>
      </c>
      <c r="F6" s="49">
        <v>41.77391</v>
      </c>
      <c r="G6" s="49">
        <v>-0.001724593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0.3373992</v>
      </c>
      <c r="C8" s="49">
        <v>1.468486</v>
      </c>
      <c r="D8" s="49">
        <v>1.677306</v>
      </c>
      <c r="E8" s="49">
        <v>-1.051405</v>
      </c>
      <c r="F8" s="49">
        <v>-6.223</v>
      </c>
      <c r="G8" s="49">
        <v>-0.276424</v>
      </c>
    </row>
    <row r="9" spans="1:7" ht="12.75">
      <c r="A9" t="s">
        <v>17</v>
      </c>
      <c r="B9" s="49">
        <v>0.01779915</v>
      </c>
      <c r="C9" s="49">
        <v>0.4735436</v>
      </c>
      <c r="D9" s="49">
        <v>0.1498086</v>
      </c>
      <c r="E9" s="49">
        <v>-0.1545671</v>
      </c>
      <c r="F9" s="49">
        <v>-1.715582</v>
      </c>
      <c r="G9" s="49">
        <v>-0.1131952</v>
      </c>
    </row>
    <row r="10" spans="1:7" ht="12.75">
      <c r="A10" t="s">
        <v>18</v>
      </c>
      <c r="B10" s="49">
        <v>0.4338949</v>
      </c>
      <c r="C10" s="49">
        <v>-0.2785345</v>
      </c>
      <c r="D10" s="49">
        <v>-0.8454916</v>
      </c>
      <c r="E10" s="49">
        <v>-0.1508209</v>
      </c>
      <c r="F10" s="49">
        <v>-0.6441566</v>
      </c>
      <c r="G10" s="49">
        <v>-0.3295592</v>
      </c>
    </row>
    <row r="11" spans="1:7" ht="12.75">
      <c r="A11" t="s">
        <v>19</v>
      </c>
      <c r="B11" s="49">
        <v>1.600354</v>
      </c>
      <c r="C11" s="49">
        <v>0.7274165</v>
      </c>
      <c r="D11" s="49">
        <v>1.113896</v>
      </c>
      <c r="E11" s="49">
        <v>0.4266466</v>
      </c>
      <c r="F11" s="49">
        <v>12.56053</v>
      </c>
      <c r="G11" s="49">
        <v>2.451447</v>
      </c>
    </row>
    <row r="12" spans="1:7" ht="12.75">
      <c r="A12" t="s">
        <v>20</v>
      </c>
      <c r="B12" s="49">
        <v>-0.1395977</v>
      </c>
      <c r="C12" s="49">
        <v>-0.167195</v>
      </c>
      <c r="D12" s="49">
        <v>0.05480164</v>
      </c>
      <c r="E12" s="49">
        <v>-0.06977427</v>
      </c>
      <c r="F12" s="49">
        <v>-0.3070194</v>
      </c>
      <c r="G12" s="49">
        <v>-0.1049845</v>
      </c>
    </row>
    <row r="13" spans="1:7" ht="12.75">
      <c r="A13" t="s">
        <v>21</v>
      </c>
      <c r="B13" s="49">
        <v>-0.0193482</v>
      </c>
      <c r="C13" s="49">
        <v>0.03203558</v>
      </c>
      <c r="D13" s="49">
        <v>0.07011649</v>
      </c>
      <c r="E13" s="49">
        <v>0.02320231</v>
      </c>
      <c r="F13" s="49">
        <v>-0.08570102</v>
      </c>
      <c r="G13" s="49">
        <v>0.01593463</v>
      </c>
    </row>
    <row r="14" spans="1:7" ht="12.75">
      <c r="A14" t="s">
        <v>22</v>
      </c>
      <c r="B14" s="49">
        <v>-0.06086438</v>
      </c>
      <c r="C14" s="49">
        <v>-0.06912119</v>
      </c>
      <c r="D14" s="49">
        <v>-0.0217728</v>
      </c>
      <c r="E14" s="49">
        <v>-0.006239199</v>
      </c>
      <c r="F14" s="49">
        <v>0.03470144</v>
      </c>
      <c r="G14" s="49">
        <v>-0.02757321</v>
      </c>
    </row>
    <row r="15" spans="1:7" ht="12.75">
      <c r="A15" t="s">
        <v>23</v>
      </c>
      <c r="B15" s="49">
        <v>-0.4957534</v>
      </c>
      <c r="C15" s="49">
        <v>-0.1711264</v>
      </c>
      <c r="D15" s="49">
        <v>-0.1744675</v>
      </c>
      <c r="E15" s="49">
        <v>-0.1524441</v>
      </c>
      <c r="F15" s="49">
        <v>-0.4332255</v>
      </c>
      <c r="G15" s="49">
        <v>-0.2494495</v>
      </c>
    </row>
    <row r="16" spans="1:7" ht="12.75">
      <c r="A16" t="s">
        <v>24</v>
      </c>
      <c r="B16" s="49">
        <v>-0.03780557</v>
      </c>
      <c r="C16" s="49">
        <v>-0.009983437</v>
      </c>
      <c r="D16" s="49">
        <v>-0.03582757</v>
      </c>
      <c r="E16" s="49">
        <v>-0.02123631</v>
      </c>
      <c r="F16" s="49">
        <v>-0.01535004</v>
      </c>
      <c r="G16" s="49">
        <v>-0.02365633</v>
      </c>
    </row>
    <row r="17" spans="1:7" ht="12.75">
      <c r="A17" t="s">
        <v>25</v>
      </c>
      <c r="B17" s="49">
        <v>-0.02348535</v>
      </c>
      <c r="C17" s="49">
        <v>-0.008638739</v>
      </c>
      <c r="D17" s="49">
        <v>-0.01018412</v>
      </c>
      <c r="E17" s="49">
        <v>-0.02473085</v>
      </c>
      <c r="F17" s="49">
        <v>-0.01910403</v>
      </c>
      <c r="G17" s="49">
        <v>-0.01642761</v>
      </c>
    </row>
    <row r="18" spans="1:7" ht="12.75">
      <c r="A18" t="s">
        <v>26</v>
      </c>
      <c r="B18" s="49">
        <v>-0.01995898</v>
      </c>
      <c r="C18" s="49">
        <v>0.07364467</v>
      </c>
      <c r="D18" s="49">
        <v>0.008491999</v>
      </c>
      <c r="E18" s="49">
        <v>0.02300006</v>
      </c>
      <c r="F18" s="49">
        <v>-0.01250714</v>
      </c>
      <c r="G18" s="49">
        <v>0.02073859</v>
      </c>
    </row>
    <row r="19" spans="1:7" ht="12.75">
      <c r="A19" t="s">
        <v>27</v>
      </c>
      <c r="B19" s="49">
        <v>-0.2102044</v>
      </c>
      <c r="C19" s="49">
        <v>-0.199597</v>
      </c>
      <c r="D19" s="49">
        <v>-0.2045094</v>
      </c>
      <c r="E19" s="49">
        <v>-0.1933958</v>
      </c>
      <c r="F19" s="49">
        <v>-0.1440909</v>
      </c>
      <c r="G19" s="49">
        <v>-0.1934292</v>
      </c>
    </row>
    <row r="20" spans="1:7" ht="12.75">
      <c r="A20" t="s">
        <v>28</v>
      </c>
      <c r="B20" s="49">
        <v>0.0001822634</v>
      </c>
      <c r="C20" s="49">
        <v>0.006857813</v>
      </c>
      <c r="D20" s="49">
        <v>0.006858588</v>
      </c>
      <c r="E20" s="49">
        <v>-0.001014206</v>
      </c>
      <c r="F20" s="49">
        <v>-0.003682873</v>
      </c>
      <c r="G20" s="49">
        <v>0.002591034</v>
      </c>
    </row>
    <row r="21" spans="1:7" ht="12.75">
      <c r="A21" t="s">
        <v>29</v>
      </c>
      <c r="B21" s="49">
        <v>7.002455</v>
      </c>
      <c r="C21" s="49">
        <v>49.08329</v>
      </c>
      <c r="D21" s="49">
        <v>-69.47855</v>
      </c>
      <c r="E21" s="49">
        <v>-0.9556928</v>
      </c>
      <c r="F21" s="49">
        <v>30.8893</v>
      </c>
      <c r="G21" s="49">
        <v>0.001728461</v>
      </c>
    </row>
    <row r="22" spans="1:7" ht="12.75">
      <c r="A22" t="s">
        <v>30</v>
      </c>
      <c r="B22" s="49">
        <v>-93.41726</v>
      </c>
      <c r="C22" s="49">
        <v>-85.05653</v>
      </c>
      <c r="D22" s="49">
        <v>1.201731</v>
      </c>
      <c r="E22" s="49">
        <v>72.87604</v>
      </c>
      <c r="F22" s="49">
        <v>122.1989</v>
      </c>
      <c r="G22" s="49">
        <v>0</v>
      </c>
    </row>
    <row r="23" spans="1:7" ht="12.75">
      <c r="A23" t="s">
        <v>31</v>
      </c>
      <c r="B23" s="49">
        <v>5.625242</v>
      </c>
      <c r="C23" s="49">
        <v>0.2924756</v>
      </c>
      <c r="D23" s="49">
        <v>0.8802146</v>
      </c>
      <c r="E23" s="49">
        <v>-0.1464745</v>
      </c>
      <c r="F23" s="49">
        <v>10.36941</v>
      </c>
      <c r="G23" s="49">
        <v>2.444578</v>
      </c>
    </row>
    <row r="24" spans="1:7" ht="12.75">
      <c r="A24" t="s">
        <v>32</v>
      </c>
      <c r="B24" s="49">
        <v>1.809244</v>
      </c>
      <c r="C24" s="49">
        <v>4.878135</v>
      </c>
      <c r="D24" s="49">
        <v>2.08431</v>
      </c>
      <c r="E24" s="49">
        <v>-1.375456</v>
      </c>
      <c r="F24" s="49">
        <v>4.274672</v>
      </c>
      <c r="G24" s="49">
        <v>2.17626</v>
      </c>
    </row>
    <row r="25" spans="1:7" ht="12.75">
      <c r="A25" t="s">
        <v>33</v>
      </c>
      <c r="B25" s="49">
        <v>0.6617121</v>
      </c>
      <c r="C25" s="49">
        <v>-0.3028825</v>
      </c>
      <c r="D25" s="49">
        <v>-0.04359311</v>
      </c>
      <c r="E25" s="49">
        <v>-0.723947</v>
      </c>
      <c r="F25" s="49">
        <v>-1.17383</v>
      </c>
      <c r="G25" s="49">
        <v>-0.3179402</v>
      </c>
    </row>
    <row r="26" spans="1:7" ht="12.75">
      <c r="A26" t="s">
        <v>34</v>
      </c>
      <c r="B26" s="49">
        <v>0.2144193</v>
      </c>
      <c r="C26" s="49">
        <v>-0.0735621</v>
      </c>
      <c r="D26" s="49">
        <v>-0.5197171</v>
      </c>
      <c r="E26" s="49">
        <v>-0.4181759</v>
      </c>
      <c r="F26" s="49">
        <v>2.119758</v>
      </c>
      <c r="G26" s="49">
        <v>0.07020859</v>
      </c>
    </row>
    <row r="27" spans="1:7" ht="12.75">
      <c r="A27" t="s">
        <v>35</v>
      </c>
      <c r="B27" s="49">
        <v>0.1349733</v>
      </c>
      <c r="C27" s="49">
        <v>0.5120816</v>
      </c>
      <c r="D27" s="49">
        <v>0.444949</v>
      </c>
      <c r="E27" s="49">
        <v>0.3910807</v>
      </c>
      <c r="F27" s="49">
        <v>0.06680771</v>
      </c>
      <c r="G27" s="49">
        <v>0.352795</v>
      </c>
    </row>
    <row r="28" spans="1:7" ht="12.75">
      <c r="A28" t="s">
        <v>36</v>
      </c>
      <c r="B28" s="49">
        <v>-0.009551495</v>
      </c>
      <c r="C28" s="49">
        <v>0.638214</v>
      </c>
      <c r="D28" s="49">
        <v>0.3273926</v>
      </c>
      <c r="E28" s="49">
        <v>-0.1552663</v>
      </c>
      <c r="F28" s="49">
        <v>0.1166541</v>
      </c>
      <c r="G28" s="49">
        <v>0.2091172</v>
      </c>
    </row>
    <row r="29" spans="1:7" ht="12.75">
      <c r="A29" t="s">
        <v>37</v>
      </c>
      <c r="B29" s="49">
        <v>0.1670766</v>
      </c>
      <c r="C29" s="49">
        <v>-0.03704334</v>
      </c>
      <c r="D29" s="49">
        <v>0.0210088</v>
      </c>
      <c r="E29" s="49">
        <v>0.04290949</v>
      </c>
      <c r="F29" s="49">
        <v>-0.06776058</v>
      </c>
      <c r="G29" s="49">
        <v>0.02166885</v>
      </c>
    </row>
    <row r="30" spans="1:7" ht="12.75">
      <c r="A30" t="s">
        <v>38</v>
      </c>
      <c r="B30" s="49">
        <v>0.09652799</v>
      </c>
      <c r="C30" s="49">
        <v>0.01285792</v>
      </c>
      <c r="D30" s="49">
        <v>-0.07126012</v>
      </c>
      <c r="E30" s="49">
        <v>-0.06623031</v>
      </c>
      <c r="F30" s="49">
        <v>0.2464751</v>
      </c>
      <c r="G30" s="49">
        <v>0.01687888</v>
      </c>
    </row>
    <row r="31" spans="1:7" ht="12.75">
      <c r="A31" t="s">
        <v>39</v>
      </c>
      <c r="B31" s="49">
        <v>0.007180699</v>
      </c>
      <c r="C31" s="49">
        <v>0.009459442</v>
      </c>
      <c r="D31" s="49">
        <v>0.03465696</v>
      </c>
      <c r="E31" s="49">
        <v>0.0443511</v>
      </c>
      <c r="F31" s="49">
        <v>-0.03848147</v>
      </c>
      <c r="G31" s="49">
        <v>0.01719556</v>
      </c>
    </row>
    <row r="32" spans="1:7" ht="12.75">
      <c r="A32" t="s">
        <v>40</v>
      </c>
      <c r="B32" s="49">
        <v>0.01021559</v>
      </c>
      <c r="C32" s="49">
        <v>0.0743037</v>
      </c>
      <c r="D32" s="49">
        <v>0.06614205</v>
      </c>
      <c r="E32" s="49">
        <v>0.02064545</v>
      </c>
      <c r="F32" s="49">
        <v>-0.01162722</v>
      </c>
      <c r="G32" s="49">
        <v>0.03868675</v>
      </c>
    </row>
    <row r="33" spans="1:7" ht="12.75">
      <c r="A33" t="s">
        <v>41</v>
      </c>
      <c r="B33" s="49">
        <v>0.08704969</v>
      </c>
      <c r="C33" s="49">
        <v>0.07172001</v>
      </c>
      <c r="D33" s="49">
        <v>0.1133161</v>
      </c>
      <c r="E33" s="49">
        <v>0.09713719</v>
      </c>
      <c r="F33" s="49">
        <v>0.02985087</v>
      </c>
      <c r="G33" s="49">
        <v>0.08448204</v>
      </c>
    </row>
    <row r="34" spans="1:7" ht="12.75">
      <c r="A34" t="s">
        <v>42</v>
      </c>
      <c r="B34" s="49">
        <v>0.01393693</v>
      </c>
      <c r="C34" s="49">
        <v>0.0135278</v>
      </c>
      <c r="D34" s="49">
        <v>-0.008318176</v>
      </c>
      <c r="E34" s="49">
        <v>-0.006737835</v>
      </c>
      <c r="F34" s="49">
        <v>-0.03953942</v>
      </c>
      <c r="G34" s="49">
        <v>-0.003601867</v>
      </c>
    </row>
    <row r="35" spans="1:7" ht="12.75">
      <c r="A35" t="s">
        <v>43</v>
      </c>
      <c r="B35" s="49">
        <v>-0.0004127739</v>
      </c>
      <c r="C35" s="49">
        <v>-0.01168388</v>
      </c>
      <c r="D35" s="49">
        <v>-0.007851116</v>
      </c>
      <c r="E35" s="49">
        <v>-0.003683742</v>
      </c>
      <c r="F35" s="49">
        <v>-0.002164317</v>
      </c>
      <c r="G35" s="49">
        <v>-0.005934272</v>
      </c>
    </row>
    <row r="36" spans="1:6" ht="12.75">
      <c r="A36" t="s">
        <v>44</v>
      </c>
      <c r="B36" s="49">
        <v>26.76392</v>
      </c>
      <c r="C36" s="49">
        <v>26.76392</v>
      </c>
      <c r="D36" s="49">
        <v>26.77002</v>
      </c>
      <c r="E36" s="49">
        <v>26.76697</v>
      </c>
      <c r="F36" s="49">
        <v>26.77918</v>
      </c>
    </row>
    <row r="37" spans="1:6" ht="12.75">
      <c r="A37" t="s">
        <v>45</v>
      </c>
      <c r="B37" s="49">
        <v>-0.2487183</v>
      </c>
      <c r="C37" s="49">
        <v>-0.1724243</v>
      </c>
      <c r="D37" s="49">
        <v>-0.146993</v>
      </c>
      <c r="E37" s="49">
        <v>-0.1159668</v>
      </c>
      <c r="F37" s="49">
        <v>-0.08494059</v>
      </c>
    </row>
    <row r="38" spans="1:7" ht="12.75">
      <c r="A38" t="s">
        <v>55</v>
      </c>
      <c r="B38" s="49">
        <v>-0.0002637393</v>
      </c>
      <c r="C38" s="49">
        <v>0.0002744975</v>
      </c>
      <c r="D38" s="49">
        <v>-0.0001271594</v>
      </c>
      <c r="E38" s="49">
        <v>5.174695E-05</v>
      </c>
      <c r="F38" s="49">
        <v>-7.164664E-05</v>
      </c>
      <c r="G38" s="49">
        <v>9.407408E-05</v>
      </c>
    </row>
    <row r="39" spans="1:7" ht="12.75">
      <c r="A39" t="s">
        <v>56</v>
      </c>
      <c r="B39" s="49">
        <v>-1.436795E-05</v>
      </c>
      <c r="C39" s="49">
        <v>-8.110681E-05</v>
      </c>
      <c r="D39" s="49">
        <v>0.0001181288</v>
      </c>
      <c r="E39" s="49">
        <v>0</v>
      </c>
      <c r="F39" s="49">
        <v>-5.16363E-05</v>
      </c>
      <c r="G39" s="49">
        <v>0.0007247394</v>
      </c>
    </row>
    <row r="40" spans="2:7" ht="12.75">
      <c r="B40" t="s">
        <v>46</v>
      </c>
      <c r="C40">
        <v>-0.003757</v>
      </c>
      <c r="D40" t="s">
        <v>47</v>
      </c>
      <c r="E40">
        <v>3.117351</v>
      </c>
      <c r="F40" t="s">
        <v>48</v>
      </c>
      <c r="G40">
        <v>55.088806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-0.00026373926851539127</v>
      </c>
      <c r="C50">
        <f>-0.017/(C7*C7+C22*C22)*(C21*C22+C6*C7)</f>
        <v>0.00027449747640490105</v>
      </c>
      <c r="D50">
        <f>-0.017/(D7*D7+D22*D22)*(D21*D22+D6*D7)</f>
        <v>-0.0001271593870939654</v>
      </c>
      <c r="E50">
        <f>-0.017/(E7*E7+E22*E22)*(E21*E22+E6*E7)</f>
        <v>5.174695976995244E-05</v>
      </c>
      <c r="F50">
        <f>-0.017/(F7*F7+F22*F22)*(F21*F22+F6*F7)</f>
        <v>-7.164663685686764E-05</v>
      </c>
      <c r="G50">
        <f>(B50*B$4+C50*C$4+D50*D$4+E50*E$4+F50*F$4)/SUM(B$4:F$4)</f>
        <v>9.190438421425025E-08</v>
      </c>
    </row>
    <row r="51" spans="1:7" ht="12.75">
      <c r="A51" t="s">
        <v>59</v>
      </c>
      <c r="B51">
        <f>-0.017/(B7*B7+B22*B22)*(B21*B7-B6*B22)</f>
        <v>-1.4367953481911215E-05</v>
      </c>
      <c r="C51">
        <f>-0.017/(C7*C7+C22*C22)*(C21*C7-C6*C22)</f>
        <v>-8.110681271632422E-05</v>
      </c>
      <c r="D51">
        <f>-0.017/(D7*D7+D22*D22)*(D21*D7-D6*D22)</f>
        <v>0.0001181288161377412</v>
      </c>
      <c r="E51">
        <f>-0.017/(E7*E7+E22*E22)*(E21*E7-E6*E22)</f>
        <v>1.2475664089926555E-06</v>
      </c>
      <c r="F51">
        <f>-0.017/(F7*F7+F22*F22)*(F21*F7-F6*F22)</f>
        <v>-5.1636295978739136E-05</v>
      </c>
      <c r="G51">
        <f>(B51*B$4+C51*C$4+D51*D$4+E51*E$4+F51*F$4)/SUM(B$4:F$4)</f>
        <v>2.325938682706124E-07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9999.999039740844</v>
      </c>
      <c r="C62">
        <f>C7+(2/0.017)*(C8*C50-C23*C51)</f>
        <v>10000.050213819393</v>
      </c>
      <c r="D62">
        <f>D7+(2/0.017)*(D8*D50-D23*D51)</f>
        <v>9999.962674833932</v>
      </c>
      <c r="E62">
        <f>E7+(2/0.017)*(E8*E50-E23*E51)</f>
        <v>9999.993620673462</v>
      </c>
      <c r="F62">
        <f>F7+(2/0.017)*(F8*F50-F23*F51)</f>
        <v>10000.115446464122</v>
      </c>
    </row>
    <row r="63" spans="1:6" ht="12.75">
      <c r="A63" t="s">
        <v>67</v>
      </c>
      <c r="B63">
        <f>B8+(3/0.017)*(B9*B50-B24*B51)</f>
        <v>0.34115816449909964</v>
      </c>
      <c r="C63">
        <f>C8+(3/0.017)*(C9*C50-C24*C51)</f>
        <v>1.5612453832384068</v>
      </c>
      <c r="D63">
        <f>D8+(3/0.017)*(D9*D50-D24*D51)</f>
        <v>1.6304942395550364</v>
      </c>
      <c r="E63">
        <f>E8+(3/0.017)*(E9*E50-E24*E51)</f>
        <v>-1.0525136596710842</v>
      </c>
      <c r="F63">
        <f>F8+(3/0.017)*(F9*F50-F24*F51)</f>
        <v>-6.162356957207728</v>
      </c>
    </row>
    <row r="64" spans="1:6" ht="12.75">
      <c r="A64" t="s">
        <v>68</v>
      </c>
      <c r="B64">
        <f>B9+(4/0.017)*(B10*B50-B25*B51)</f>
        <v>-0.006889714674668479</v>
      </c>
      <c r="C64">
        <f>C9+(4/0.017)*(C10*C50-C25*C51)</f>
        <v>0.4497735172837052</v>
      </c>
      <c r="D64">
        <f>D9+(4/0.017)*(D10*D50-D25*D51)</f>
        <v>0.17631725791180197</v>
      </c>
      <c r="E64">
        <f>E9+(4/0.017)*(E10*E50-E25*E51)</f>
        <v>-0.15619094731427696</v>
      </c>
      <c r="F64">
        <f>F9+(4/0.017)*(F10*F50-F25*F51)</f>
        <v>-1.7189844892493102</v>
      </c>
    </row>
    <row r="65" spans="1:6" ht="12.75">
      <c r="A65" t="s">
        <v>69</v>
      </c>
      <c r="B65">
        <f>B10+(5/0.017)*(B11*B50-B26*B51)</f>
        <v>0.3106609509418657</v>
      </c>
      <c r="C65">
        <f>C10+(5/0.017)*(C11*C50-C26*C51)</f>
        <v>-0.22156167468306878</v>
      </c>
      <c r="D65">
        <f>D10+(5/0.017)*(D11*D50-D26*D51)</f>
        <v>-0.8690941784990822</v>
      </c>
      <c r="E65">
        <f>E10+(5/0.017)*(E11*E50-E26*E51)</f>
        <v>-0.14417402745527141</v>
      </c>
      <c r="F65">
        <f>F10+(5/0.017)*(F11*F50-F26*F51)</f>
        <v>-0.876645800043674</v>
      </c>
    </row>
    <row r="66" spans="1:6" ht="12.75">
      <c r="A66" t="s">
        <v>70</v>
      </c>
      <c r="B66">
        <f>B11+(6/0.017)*(B12*B50-B27*B51)</f>
        <v>1.614032830134164</v>
      </c>
      <c r="C66">
        <f>C11+(6/0.017)*(C12*C50-C27*C51)</f>
        <v>0.7258772179502911</v>
      </c>
      <c r="D66">
        <f>D11+(6/0.017)*(D12*D50-D27*D51)</f>
        <v>1.0928854676826532</v>
      </c>
      <c r="E66">
        <f>E11+(6/0.017)*(E12*E50-E27*E51)</f>
        <v>0.4252000686515789</v>
      </c>
      <c r="F66">
        <f>F11+(6/0.017)*(F12*F50-F27*F51)</f>
        <v>12.569511156522482</v>
      </c>
    </row>
    <row r="67" spans="1:6" ht="12.75">
      <c r="A67" t="s">
        <v>71</v>
      </c>
      <c r="B67">
        <f>B12+(7/0.017)*(B13*B50-B28*B51)</f>
        <v>-0.13755302277913367</v>
      </c>
      <c r="C67">
        <f>C12+(7/0.017)*(C13*C50-C28*C51)</f>
        <v>-0.14225968678513387</v>
      </c>
      <c r="D67">
        <f>D12+(7/0.017)*(D13*D50-D28*D51)</f>
        <v>0.03520556405841997</v>
      </c>
      <c r="E67">
        <f>E12+(7/0.017)*(E13*E50-E28*E51)</f>
        <v>-0.06920012422604237</v>
      </c>
      <c r="F67">
        <f>F12+(7/0.017)*(F13*F50-F28*F51)</f>
        <v>-0.30201078656173197</v>
      </c>
    </row>
    <row r="68" spans="1:6" ht="12.75">
      <c r="A68" t="s">
        <v>72</v>
      </c>
      <c r="B68">
        <f>B13+(8/0.017)*(B14*B50-B29*B51)</f>
        <v>-0.01066449370514885</v>
      </c>
      <c r="C68">
        <f>C13+(8/0.017)*(C14*C50-C29*C51)</f>
        <v>0.021692963783119624</v>
      </c>
      <c r="D68">
        <f>D13+(8/0.017)*(D14*D50-D29*D51)</f>
        <v>0.07025148822627997</v>
      </c>
      <c r="E68">
        <f>E13+(8/0.017)*(E14*E50-E29*E51)</f>
        <v>0.023025184344470245</v>
      </c>
      <c r="F68">
        <f>F13+(8/0.017)*(F14*F50-F29*F51)</f>
        <v>-0.08851755968689949</v>
      </c>
    </row>
    <row r="69" spans="1:6" ht="12.75">
      <c r="A69" t="s">
        <v>73</v>
      </c>
      <c r="B69">
        <f>B14+(9/0.017)*(B15*B50-B30*B51)</f>
        <v>0.009090263455903823</v>
      </c>
      <c r="C69">
        <f>C14+(9/0.017)*(C15*C50-C30*C51)</f>
        <v>-0.09343754884306163</v>
      </c>
      <c r="D69">
        <f>D14+(9/0.017)*(D15*D50-D30*D51)</f>
        <v>-0.005571183186397176</v>
      </c>
      <c r="E69">
        <f>E14+(9/0.017)*(E15*E50-E30*E51)</f>
        <v>-0.010371730058745938</v>
      </c>
      <c r="F69">
        <f>F14+(9/0.017)*(F15*F50-F30*F51)</f>
        <v>0.05787178715385989</v>
      </c>
    </row>
    <row r="70" spans="1:6" ht="12.75">
      <c r="A70" t="s">
        <v>74</v>
      </c>
      <c r="B70">
        <f>B15+(10/0.017)*(B16*B50-B31*B51)</f>
        <v>-0.4898275262783488</v>
      </c>
      <c r="C70">
        <f>C15+(10/0.017)*(C16*C50-C31*C51)</f>
        <v>-0.1722871076892073</v>
      </c>
      <c r="D70">
        <f>D15+(10/0.017)*(D16*D50-D31*D51)</f>
        <v>-0.17419583753733348</v>
      </c>
      <c r="E70">
        <f>E15+(10/0.017)*(E16*E50-E31*E51)</f>
        <v>-0.153123067895173</v>
      </c>
      <c r="F70">
        <f>F15+(10/0.017)*(F16*F50-F31*F51)</f>
        <v>-0.43374741872529327</v>
      </c>
    </row>
    <row r="71" spans="1:6" ht="12.75">
      <c r="A71" t="s">
        <v>75</v>
      </c>
      <c r="B71">
        <f>B16+(11/0.017)*(B17*B50-B32*B51)</f>
        <v>-0.033702708372404674</v>
      </c>
      <c r="C71">
        <f>C16+(11/0.017)*(C17*C50-C32*C51)</f>
        <v>-0.007618291913099838</v>
      </c>
      <c r="D71">
        <f>D16+(11/0.017)*(D17*D50-D32*D51)</f>
        <v>-0.040045277745144166</v>
      </c>
      <c r="E71">
        <f>E16+(11/0.017)*(E17*E50-E32*E51)</f>
        <v>-0.022081047151141054</v>
      </c>
      <c r="F71">
        <f>F16+(11/0.017)*(F17*F50-F32*F51)</f>
        <v>-0.01485287045926996</v>
      </c>
    </row>
    <row r="72" spans="1:6" ht="12.75">
      <c r="A72" t="s">
        <v>76</v>
      </c>
      <c r="B72">
        <f>B17+(12/0.017)*(B18*B50-B33*B51)</f>
        <v>-0.01888674340090721</v>
      </c>
      <c r="C72">
        <f>C17+(12/0.017)*(C18*C50-C33*C51)</f>
        <v>0.009736972165709144</v>
      </c>
      <c r="D72">
        <f>D17+(12/0.017)*(D18*D50-D33*D51)</f>
        <v>-0.02039522644498009</v>
      </c>
      <c r="E72">
        <f>E17+(12/0.017)*(E18*E50-E33*E51)</f>
        <v>-0.023976263117022195</v>
      </c>
      <c r="F72">
        <f>F17+(12/0.017)*(F18*F50-F33*F51)</f>
        <v>-0.01738345385206527</v>
      </c>
    </row>
    <row r="73" spans="1:6" ht="12.75">
      <c r="A73" t="s">
        <v>77</v>
      </c>
      <c r="B73">
        <f>B18+(13/0.017)*(B19*B50-B34*B51)</f>
        <v>0.022588796360957987</v>
      </c>
      <c r="C73">
        <f>C18+(13/0.017)*(C19*C50-C34*C51)</f>
        <v>0.03258632948588077</v>
      </c>
      <c r="D73">
        <f>D18+(13/0.017)*(D19*D50-D34*D51)</f>
        <v>0.029129809655845867</v>
      </c>
      <c r="E73">
        <f>E18+(13/0.017)*(E19*E50-E34*E51)</f>
        <v>0.015353583281552258</v>
      </c>
      <c r="F73">
        <f>F18+(13/0.017)*(F19*F50-F34*F51)</f>
        <v>-0.0061738770879111666</v>
      </c>
    </row>
    <row r="74" spans="1:6" ht="12.75">
      <c r="A74" t="s">
        <v>78</v>
      </c>
      <c r="B74">
        <f>B19+(14/0.017)*(B20*B50-B35*B51)</f>
        <v>-0.21024887119104801</v>
      </c>
      <c r="C74">
        <f>C19+(14/0.017)*(C20*C50-C35*C51)</f>
        <v>-0.19882715639219092</v>
      </c>
      <c r="D74">
        <f>D19+(14/0.017)*(D20*D50-D35*D51)</f>
        <v>-0.20446385125362232</v>
      </c>
      <c r="E74">
        <f>E19+(14/0.017)*(E20*E50-E35*E51)</f>
        <v>-0.19343523582942507</v>
      </c>
      <c r="F74">
        <f>F19+(14/0.017)*(F20*F50-F35*F51)</f>
        <v>-0.14396563446370353</v>
      </c>
    </row>
    <row r="75" spans="1:6" ht="12.75">
      <c r="A75" t="s">
        <v>79</v>
      </c>
      <c r="B75" s="49">
        <f>B20</f>
        <v>0.0001822634</v>
      </c>
      <c r="C75" s="49">
        <f>C20</f>
        <v>0.006857813</v>
      </c>
      <c r="D75" s="49">
        <f>D20</f>
        <v>0.006858588</v>
      </c>
      <c r="E75" s="49">
        <f>E20</f>
        <v>-0.001014206</v>
      </c>
      <c r="F75" s="49">
        <f>F20</f>
        <v>-0.003682873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-93.59237117015441</v>
      </c>
      <c r="C82">
        <f>C22+(2/0.017)*(C8*C51+C23*C50)</f>
        <v>-85.06109710645512</v>
      </c>
      <c r="D82">
        <f>D22+(2/0.017)*(D8*D51+D23*D50)</f>
        <v>1.2118734262392437</v>
      </c>
      <c r="E82">
        <f>E22+(2/0.017)*(E8*E51+E23*E50)</f>
        <v>72.87499396380953</v>
      </c>
      <c r="F82">
        <f>F22+(2/0.017)*(F8*F51+F23*F50)</f>
        <v>122.1492999196689</v>
      </c>
    </row>
    <row r="83" spans="1:6" ht="12.75">
      <c r="A83" t="s">
        <v>82</v>
      </c>
      <c r="B83">
        <f>B23+(3/0.017)*(B9*B51+B24*B50)</f>
        <v>5.54099063062028</v>
      </c>
      <c r="C83">
        <f>C23+(3/0.017)*(C9*C51+C24*C50)</f>
        <v>0.5219982120560367</v>
      </c>
      <c r="D83">
        <f>D23+(3/0.017)*(D9*D51+D24*D50)</f>
        <v>0.8365658583149581</v>
      </c>
      <c r="E83">
        <f>E23+(3/0.017)*(E9*E51+E24*E50)</f>
        <v>-0.15906894100339444</v>
      </c>
      <c r="F83">
        <f>F23+(3/0.017)*(F9*F51+F24*F50)</f>
        <v>10.330995957787337</v>
      </c>
    </row>
    <row r="84" spans="1:6" ht="12.75">
      <c r="A84" t="s">
        <v>83</v>
      </c>
      <c r="B84">
        <f>B24+(4/0.017)*(B10*B51+B25*B50)</f>
        <v>1.7667137301268185</v>
      </c>
      <c r="C84">
        <f>C24+(4/0.017)*(C10*C51+C25*C50)</f>
        <v>4.863888073795136</v>
      </c>
      <c r="D84">
        <f>D24+(4/0.017)*(D10*D51+D25*D50)</f>
        <v>2.0621138473851093</v>
      </c>
      <c r="E84">
        <f>E24+(4/0.017)*(E10*E51+E25*E50)</f>
        <v>-1.384314874205457</v>
      </c>
      <c r="F84">
        <f>F24+(4/0.017)*(F10*F51+F25*F50)</f>
        <v>4.302286784140224</v>
      </c>
    </row>
    <row r="85" spans="1:6" ht="12.75">
      <c r="A85" t="s">
        <v>84</v>
      </c>
      <c r="B85">
        <f>B25+(5/0.017)*(B11*B51+B26*B50)</f>
        <v>0.6383166290693609</v>
      </c>
      <c r="C85">
        <f>C25+(5/0.017)*(C11*C51+C26*C50)</f>
        <v>-0.3261739837180321</v>
      </c>
      <c r="D85">
        <f>D25+(5/0.017)*(D11*D51+D26*D50)</f>
        <v>0.014545161670240732</v>
      </c>
      <c r="E85">
        <f>E25+(5/0.017)*(E11*E51+E26*E50)</f>
        <v>-0.7301549592668802</v>
      </c>
      <c r="F85">
        <f>F25+(5/0.017)*(F11*F51+F26*F50)</f>
        <v>-1.4092572871706683</v>
      </c>
    </row>
    <row r="86" spans="1:6" ht="12.75">
      <c r="A86" t="s">
        <v>85</v>
      </c>
      <c r="B86">
        <f>B26+(6/0.017)*(B12*B51+B27*B50)</f>
        <v>0.20256329077012</v>
      </c>
      <c r="C86">
        <f>C26+(6/0.017)*(C12*C51+C27*C50)</f>
        <v>-0.019164772776885955</v>
      </c>
      <c r="D86">
        <f>D26+(6/0.017)*(D12*D51+D27*D50)</f>
        <v>-0.5374014962138116</v>
      </c>
      <c r="E86">
        <f>E26+(6/0.017)*(E12*E51+E27*E50)</f>
        <v>-0.41106406851262084</v>
      </c>
      <c r="F86">
        <f>F26+(6/0.017)*(F12*F51+F27*F50)</f>
        <v>2.1236639283077667</v>
      </c>
    </row>
    <row r="87" spans="1:6" ht="12.75">
      <c r="A87" t="s">
        <v>86</v>
      </c>
      <c r="B87">
        <f>B27+(7/0.017)*(B13*B51+B28*B50)</f>
        <v>0.13612504637615352</v>
      </c>
      <c r="C87">
        <f>C27+(7/0.017)*(C13*C51+C28*C50)</f>
        <v>0.5831480000195712</v>
      </c>
      <c r="D87">
        <f>D27+(7/0.017)*(D13*D51+D28*D50)</f>
        <v>0.4312173617177846</v>
      </c>
      <c r="E87">
        <f>E27+(7/0.017)*(E13*E51+E28*E50)</f>
        <v>0.387784271299992</v>
      </c>
      <c r="F87">
        <f>F27+(7/0.017)*(F13*F51+F28*F50)</f>
        <v>0.06518840794452035</v>
      </c>
    </row>
    <row r="88" spans="1:6" ht="12.75">
      <c r="A88" t="s">
        <v>87</v>
      </c>
      <c r="B88">
        <f>B28+(8/0.017)*(B14*B51+B29*B50)</f>
        <v>-0.029876277912702705</v>
      </c>
      <c r="C88">
        <f>C28+(8/0.017)*(C14*C51+C29*C50)</f>
        <v>0.6360671275597415</v>
      </c>
      <c r="D88">
        <f>D28+(8/0.017)*(D14*D51+D29*D50)</f>
        <v>0.32492508883784305</v>
      </c>
      <c r="E88">
        <f>E28+(8/0.017)*(E14*E51+E29*E50)</f>
        <v>-0.15422505207638224</v>
      </c>
      <c r="F88">
        <f>F28+(8/0.017)*(F14*F51+F29*F50)</f>
        <v>0.11809549474905519</v>
      </c>
    </row>
    <row r="89" spans="1:6" ht="12.75">
      <c r="A89" t="s">
        <v>88</v>
      </c>
      <c r="B89">
        <f>B29+(9/0.017)*(B15*B51+B30*B50)</f>
        <v>0.15736969781426735</v>
      </c>
      <c r="C89">
        <f>C29+(9/0.017)*(C15*C51+C30*C50)</f>
        <v>-0.027826819340769766</v>
      </c>
      <c r="D89">
        <f>D29+(9/0.017)*(D15*D51+D30*D50)</f>
        <v>0.014895022681492917</v>
      </c>
      <c r="E89">
        <f>E29+(9/0.017)*(E15*E51+E30*E50)</f>
        <v>0.04099439518060145</v>
      </c>
      <c r="F89">
        <f>F29+(9/0.017)*(F15*F51+F30*F50)</f>
        <v>-0.06526649568022388</v>
      </c>
    </row>
    <row r="90" spans="1:6" ht="12.75">
      <c r="A90" t="s">
        <v>89</v>
      </c>
      <c r="B90">
        <f>B30+(10/0.017)*(B16*B51+B31*B50)</f>
        <v>0.09573349374672231</v>
      </c>
      <c r="C90">
        <f>C30+(10/0.017)*(C16*C51+C31*C50)</f>
        <v>0.0148616363013075</v>
      </c>
      <c r="D90">
        <f>D30+(10/0.017)*(D16*D51+D31*D50)</f>
        <v>-0.07634201777725419</v>
      </c>
      <c r="E90">
        <f>E30+(10/0.017)*(E16*E51+E31*E50)</f>
        <v>-0.06489587418797284</v>
      </c>
      <c r="F90">
        <f>F30+(10/0.017)*(F16*F51+F31*F50)</f>
        <v>0.24856315124443173</v>
      </c>
    </row>
    <row r="91" spans="1:6" ht="12.75">
      <c r="A91" t="s">
        <v>90</v>
      </c>
      <c r="B91">
        <f>B31+(11/0.017)*(B17*B51+B32*B50)</f>
        <v>0.005655700529693284</v>
      </c>
      <c r="C91">
        <f>C31+(11/0.017)*(C17*C51+C32*C50)</f>
        <v>0.02311033764476327</v>
      </c>
      <c r="D91">
        <f>D31+(11/0.017)*(D17*D51+D32*D50)</f>
        <v>0.02843638197884858</v>
      </c>
      <c r="E91">
        <f>E31+(11/0.017)*(E17*E51+E32*E50)</f>
        <v>0.04502241440126023</v>
      </c>
      <c r="F91">
        <f>F31+(11/0.017)*(F17*F51+F32*F50)</f>
        <v>-0.03730413834581895</v>
      </c>
    </row>
    <row r="92" spans="1:6" ht="12.75">
      <c r="A92" t="s">
        <v>91</v>
      </c>
      <c r="B92">
        <f>B32+(12/0.017)*(B18*B51+B33*B50)</f>
        <v>-0.005787928966286007</v>
      </c>
      <c r="C92">
        <f>C32+(12/0.017)*(C18*C51+C33*C50)</f>
        <v>0.08398408397328619</v>
      </c>
      <c r="D92">
        <f>D32+(12/0.017)*(D18*D51+D33*D50)</f>
        <v>0.05667895162209485</v>
      </c>
      <c r="E92">
        <f>E32+(12/0.017)*(E18*E51+E33*E50)</f>
        <v>0.024213860610840264</v>
      </c>
      <c r="F92">
        <f>F32+(12/0.017)*(F18*F51+F33*F50)</f>
        <v>-0.012681026159904027</v>
      </c>
    </row>
    <row r="93" spans="1:6" ht="12.75">
      <c r="A93" t="s">
        <v>92</v>
      </c>
      <c r="B93">
        <f>B33+(13/0.017)*(B19*B51+B34*B50)</f>
        <v>0.08654841865443864</v>
      </c>
      <c r="C93">
        <f>C33+(13/0.017)*(C19*C51+C34*C50)</f>
        <v>0.08693920440986205</v>
      </c>
      <c r="D93">
        <f>D33+(13/0.017)*(D19*D51+D34*D50)</f>
        <v>0.09565084418006939</v>
      </c>
      <c r="E93">
        <f>E33+(13/0.017)*(E19*E51+E34*E50)</f>
        <v>0.09668606202675153</v>
      </c>
      <c r="F93">
        <f>F33+(13/0.017)*(F19*F51+F34*F50)</f>
        <v>0.03770683639674606</v>
      </c>
    </row>
    <row r="94" spans="1:6" ht="12.75">
      <c r="A94" t="s">
        <v>93</v>
      </c>
      <c r="B94">
        <f>B34+(14/0.017)*(B20*B51+B35*B50)</f>
        <v>0.014024426651855193</v>
      </c>
      <c r="C94">
        <f>C34+(14/0.017)*(C20*C51+C35*C50)</f>
        <v>0.010428520411204014</v>
      </c>
      <c r="D94">
        <f>D34+(14/0.017)*(D20*D51+D35*D50)</f>
        <v>-0.006828790134628117</v>
      </c>
      <c r="E94">
        <f>E34+(14/0.017)*(E20*E51+E35*E50)</f>
        <v>-0.006895860196341174</v>
      </c>
      <c r="F94">
        <f>F34+(14/0.017)*(F20*F51+F35*F50)</f>
        <v>-0.03925510803753461</v>
      </c>
    </row>
    <row r="95" spans="1:6" ht="12.75">
      <c r="A95" t="s">
        <v>94</v>
      </c>
      <c r="B95" s="49">
        <f>B35</f>
        <v>-0.0004127739</v>
      </c>
      <c r="C95" s="49">
        <f>C35</f>
        <v>-0.01168388</v>
      </c>
      <c r="D95" s="49">
        <f>D35</f>
        <v>-0.007851116</v>
      </c>
      <c r="E95" s="49">
        <f>E35</f>
        <v>-0.003683742</v>
      </c>
      <c r="F95" s="49">
        <f>F35</f>
        <v>-0.002164317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0.3411581972591279</v>
      </c>
      <c r="C103">
        <f>C63*10000/C62</f>
        <v>1.561237543668402</v>
      </c>
      <c r="D103">
        <f>D63*10000/D62</f>
        <v>1.6305003254245785</v>
      </c>
      <c r="E103">
        <f>E63*10000/E62</f>
        <v>-1.0525143311043448</v>
      </c>
      <c r="F103">
        <f>F63*10000/F62</f>
        <v>-6.162285815796894</v>
      </c>
      <c r="G103">
        <f>AVERAGE(C103:E103)</f>
        <v>0.7130745126628786</v>
      </c>
      <c r="H103">
        <f>STDEV(C103:E103)</f>
        <v>1.5294369248715722</v>
      </c>
      <c r="I103">
        <f>(B103*B4+C103*C4+D103*D4+E103*E4+F103*F4)/SUM(B4:F4)</f>
        <v>-0.25724651240287943</v>
      </c>
      <c r="K103">
        <f>(LN(H103)+LN(H123))/2-LN(K114*K115^3)</f>
        <v>-4.0038163665954185</v>
      </c>
    </row>
    <row r="104" spans="1:11" ht="12.75">
      <c r="A104" t="s">
        <v>68</v>
      </c>
      <c r="B104">
        <f>B64*10000/B62</f>
        <v>-0.0068897153362597035</v>
      </c>
      <c r="C104">
        <f>C64*10000/C62</f>
        <v>0.4497712588104294</v>
      </c>
      <c r="D104">
        <f>D64*10000/D62</f>
        <v>0.17631791602135158</v>
      </c>
      <c r="E104">
        <f>E64*10000/E62</f>
        <v>-0.15619104695364605</v>
      </c>
      <c r="F104">
        <f>F64*10000/F62</f>
        <v>-1.7189646444102955</v>
      </c>
      <c r="G104">
        <f>AVERAGE(C104:E104)</f>
        <v>0.15663270929271164</v>
      </c>
      <c r="H104">
        <f>STDEV(C104:E104)</f>
        <v>0.3034603920196023</v>
      </c>
      <c r="I104">
        <f>(B104*B4+C104*C4+D104*D4+E104*E4+F104*F4)/SUM(B4:F4)</f>
        <v>-0.11707038712658363</v>
      </c>
      <c r="K104">
        <f>(LN(H104)+LN(H124))/2-LN(K114*K115^4)</f>
        <v>-3.3130326714344704</v>
      </c>
    </row>
    <row r="105" spans="1:11" ht="12.75">
      <c r="A105" t="s">
        <v>69</v>
      </c>
      <c r="B105">
        <f>B65*10000/B62</f>
        <v>0.3106609807733708</v>
      </c>
      <c r="C105">
        <f>C65*10000/C62</f>
        <v>-0.2215605621428636</v>
      </c>
      <c r="D105">
        <f>D65*10000/D62</f>
        <v>-0.8690974224196443</v>
      </c>
      <c r="E105">
        <f>E65*10000/E62</f>
        <v>-0.14417411942865005</v>
      </c>
      <c r="F105">
        <f>F65*10000/F62</f>
        <v>-0.8766356795947208</v>
      </c>
      <c r="G105">
        <f>AVERAGE(C105:E105)</f>
        <v>-0.411610701330386</v>
      </c>
      <c r="H105">
        <f>STDEV(C105:E105)</f>
        <v>0.39808006777373395</v>
      </c>
      <c r="I105">
        <f>(B105*B4+C105*C4+D105*D4+E105*E4+F105*F4)/SUM(B4:F4)</f>
        <v>-0.36880175913832736</v>
      </c>
      <c r="K105">
        <f>(LN(H105)+LN(H125))/2-LN(K114*K115^5)</f>
        <v>-3.6498352254958633</v>
      </c>
    </row>
    <row r="106" spans="1:11" ht="12.75">
      <c r="A106" t="s">
        <v>70</v>
      </c>
      <c r="B106">
        <f>B66*10000/B62</f>
        <v>1.6140329851231592</v>
      </c>
      <c r="C106">
        <f>C66*10000/C62</f>
        <v>0.7258735730618411</v>
      </c>
      <c r="D106">
        <f>D66*10000/D62</f>
        <v>1.0928895469110362</v>
      </c>
      <c r="E106">
        <f>E66*10000/E62</f>
        <v>0.42520033990076017</v>
      </c>
      <c r="F106">
        <f>F66*10000/F62</f>
        <v>12.569366047635837</v>
      </c>
      <c r="G106">
        <f>AVERAGE(C106:E106)</f>
        <v>0.7479878199578791</v>
      </c>
      <c r="H106">
        <f>STDEV(C106:E106)</f>
        <v>0.3343934796408822</v>
      </c>
      <c r="I106">
        <f>(B106*B4+C106*C4+D106*D4+E106*E4+F106*F4)/SUM(B4:F4)</f>
        <v>2.449303165671268</v>
      </c>
      <c r="K106">
        <f>(LN(H106)+LN(H126))/2-LN(K114*K115^6)</f>
        <v>-3.3065867660785173</v>
      </c>
    </row>
    <row r="107" spans="1:11" ht="12.75">
      <c r="A107" t="s">
        <v>71</v>
      </c>
      <c r="B107">
        <f>B67*10000/B62</f>
        <v>-0.1375530359877899</v>
      </c>
      <c r="C107">
        <f>C67*10000/C62</f>
        <v>-0.1422589724484989</v>
      </c>
      <c r="D107">
        <f>D67*10000/D62</f>
        <v>0.03520569546426294</v>
      </c>
      <c r="E107">
        <f>E67*10000/E62</f>
        <v>-0.06920016837108942</v>
      </c>
      <c r="F107">
        <f>F67*10000/F62</f>
        <v>-0.3020072999942396</v>
      </c>
      <c r="G107">
        <f>AVERAGE(C107:E107)</f>
        <v>-0.05875114845177512</v>
      </c>
      <c r="H107">
        <f>STDEV(C107:E107)</f>
        <v>0.08919256472544324</v>
      </c>
      <c r="I107">
        <f>(B107*B4+C107*C4+D107*D4+E107*E4+F107*F4)/SUM(B4:F4)</f>
        <v>-0.10261208907226278</v>
      </c>
      <c r="K107">
        <f>(LN(H107)+LN(H127))/2-LN(K114*K115^7)</f>
        <v>-3.860342324376677</v>
      </c>
    </row>
    <row r="108" spans="1:9" ht="12.75">
      <c r="A108" t="s">
        <v>72</v>
      </c>
      <c r="B108">
        <f>B68*10000/B62</f>
        <v>-0.01066449472921672</v>
      </c>
      <c r="C108">
        <f>C68*10000/C62</f>
        <v>0.021692854855010043</v>
      </c>
      <c r="D108">
        <f>D68*10000/D62</f>
        <v>0.07025175044210515</v>
      </c>
      <c r="E108">
        <f>E68*10000/E62</f>
        <v>0.023025199032996567</v>
      </c>
      <c r="F108">
        <f>F68*10000/F62</f>
        <v>-0.08851653779476902</v>
      </c>
      <c r="G108">
        <f>AVERAGE(C108:E108)</f>
        <v>0.03832326811003725</v>
      </c>
      <c r="H108">
        <f>STDEV(C108:E108)</f>
        <v>0.027658900435014268</v>
      </c>
      <c r="I108">
        <f>(B108*B4+C108*C4+D108*D4+E108*E4+F108*F4)/SUM(B4:F4)</f>
        <v>0.014308967412162013</v>
      </c>
    </row>
    <row r="109" spans="1:9" ht="12.75">
      <c r="A109" t="s">
        <v>73</v>
      </c>
      <c r="B109">
        <f>B69*10000/B62</f>
        <v>0.00909026432880478</v>
      </c>
      <c r="C109">
        <f>C69*10000/C62</f>
        <v>-0.09343707965979736</v>
      </c>
      <c r="D109">
        <f>D69*10000/D62</f>
        <v>-0.005571203981008555</v>
      </c>
      <c r="E109">
        <f>E69*10000/E62</f>
        <v>-0.01037173667521544</v>
      </c>
      <c r="F109">
        <f>F69*10000/F62</f>
        <v>0.05787111905225296</v>
      </c>
      <c r="G109">
        <f>AVERAGE(C109:E109)</f>
        <v>-0.03646000677200712</v>
      </c>
      <c r="H109">
        <f>STDEV(C109:E109)</f>
        <v>0.049401937256371424</v>
      </c>
      <c r="I109">
        <f>(B109*B4+C109*C4+D109*D4+E109*E4+F109*F4)/SUM(B4:F4)</f>
        <v>-0.017282200036561442</v>
      </c>
    </row>
    <row r="110" spans="1:11" ht="12.75">
      <c r="A110" t="s">
        <v>74</v>
      </c>
      <c r="B110">
        <f>B70*10000/B62</f>
        <v>-0.48982757331449</v>
      </c>
      <c r="C110">
        <f>C70*10000/C62</f>
        <v>-0.17228624257418043</v>
      </c>
      <c r="D110">
        <f>D70*10000/D62</f>
        <v>-0.17419648772861676</v>
      </c>
      <c r="E110">
        <f>E70*10000/E62</f>
        <v>-0.15312316557744038</v>
      </c>
      <c r="F110">
        <f>F70*10000/F62</f>
        <v>-0.4337424113225206</v>
      </c>
      <c r="G110">
        <f>AVERAGE(C110:E110)</f>
        <v>-0.16653529862674585</v>
      </c>
      <c r="H110">
        <f>STDEV(C110:E110)</f>
        <v>0.011654451674648332</v>
      </c>
      <c r="I110">
        <f>(B110*B4+C110*C4+D110*D4+E110*E4+F110*F4)/SUM(B4:F4)</f>
        <v>-0.2490520242361555</v>
      </c>
      <c r="K110">
        <f>EXP(AVERAGE(K103:K107))</f>
        <v>0.02660322923379287</v>
      </c>
    </row>
    <row r="111" spans="1:9" ht="12.75">
      <c r="A111" t="s">
        <v>75</v>
      </c>
      <c r="B111">
        <f>B71*10000/B62</f>
        <v>-0.03370271160873842</v>
      </c>
      <c r="C111">
        <f>C71*10000/C62</f>
        <v>-0.007618253658938506</v>
      </c>
      <c r="D111">
        <f>D71*10000/D62</f>
        <v>-0.04004542721536627</v>
      </c>
      <c r="E111">
        <f>E71*10000/E62</f>
        <v>-0.022081061237371045</v>
      </c>
      <c r="F111">
        <f>F71*10000/F62</f>
        <v>-0.014852698990111851</v>
      </c>
      <c r="G111">
        <f>AVERAGE(C111:E111)</f>
        <v>-0.023248247370558608</v>
      </c>
      <c r="H111">
        <f>STDEV(C111:E111)</f>
        <v>0.016245065060405302</v>
      </c>
      <c r="I111">
        <f>(B111*B4+C111*C4+D111*D4+E111*E4+F111*F4)/SUM(B4:F4)</f>
        <v>-0.023644832149170236</v>
      </c>
    </row>
    <row r="112" spans="1:9" ht="12.75">
      <c r="A112" t="s">
        <v>76</v>
      </c>
      <c r="B112">
        <f>B72*10000/B62</f>
        <v>-0.01888674521452421</v>
      </c>
      <c r="C112">
        <f>C72*10000/C62</f>
        <v>0.009736923272898478</v>
      </c>
      <c r="D112">
        <f>D72*10000/D62</f>
        <v>-0.020395302570785635</v>
      </c>
      <c r="E112">
        <f>E72*10000/E62</f>
        <v>-0.02397627841227311</v>
      </c>
      <c r="F112">
        <f>F72*10000/F62</f>
        <v>-0.017383253168553946</v>
      </c>
      <c r="G112">
        <f>AVERAGE(C112:E112)</f>
        <v>-0.011544885903386757</v>
      </c>
      <c r="H112">
        <f>STDEV(C112:E112)</f>
        <v>0.018517353978260313</v>
      </c>
      <c r="I112">
        <f>(B112*B4+C112*C4+D112*D4+E112*E4+F112*F4)/SUM(B4:F4)</f>
        <v>-0.013386809849349578</v>
      </c>
    </row>
    <row r="113" spans="1:9" ht="12.75">
      <c r="A113" t="s">
        <v>77</v>
      </c>
      <c r="B113">
        <f>B73*10000/B62</f>
        <v>0.02258879853006805</v>
      </c>
      <c r="C113">
        <f>C73*10000/C62</f>
        <v>0.03258616585829606</v>
      </c>
      <c r="D113">
        <f>D73*10000/D62</f>
        <v>0.029129918383749988</v>
      </c>
      <c r="E113">
        <f>E73*10000/E62</f>
        <v>0.015353593076110634</v>
      </c>
      <c r="F113">
        <f>F73*10000/F62</f>
        <v>-0.006173805813506032</v>
      </c>
      <c r="G113">
        <f>AVERAGE(C113:E113)</f>
        <v>0.02568989243938556</v>
      </c>
      <c r="H113">
        <f>STDEV(C113:E113)</f>
        <v>0.009116782603898964</v>
      </c>
      <c r="I113">
        <f>(B113*B4+C113*C4+D113*D4+E113*E4+F113*F4)/SUM(B4:F4)</f>
        <v>0.020993323791010727</v>
      </c>
    </row>
    <row r="114" spans="1:11" ht="12.75">
      <c r="A114" t="s">
        <v>78</v>
      </c>
      <c r="B114">
        <f>B74*10000/B62</f>
        <v>-0.21024889138039032</v>
      </c>
      <c r="C114">
        <f>C74*10000/C62</f>
        <v>-0.19882615801011203</v>
      </c>
      <c r="D114">
        <f>D74*10000/D62</f>
        <v>-0.20446461442119115</v>
      </c>
      <c r="E114">
        <f>E74*10000/E62</f>
        <v>-0.19343535922815713</v>
      </c>
      <c r="F114">
        <f>F74*10000/F62</f>
        <v>-0.14396397245054549</v>
      </c>
      <c r="G114">
        <f>AVERAGE(C114:E114)</f>
        <v>-0.19890871055315343</v>
      </c>
      <c r="H114">
        <f>STDEV(C114:E114)</f>
        <v>0.005515090998346382</v>
      </c>
      <c r="I114">
        <f>(B114*B4+C114*C4+D114*D4+E114*E4+F114*F4)/SUM(B4:F4)</f>
        <v>-0.19323021007122937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0.00018226341750201156</v>
      </c>
      <c r="C115">
        <f>C75*10000/C62</f>
        <v>0.006857778564474572</v>
      </c>
      <c r="D115">
        <f>D75*10000/D62</f>
        <v>0.006858613599889161</v>
      </c>
      <c r="E115">
        <f>E75*10000/E62</f>
        <v>-0.0010142066469955378</v>
      </c>
      <c r="F115">
        <f>F75*10000/F62</f>
        <v>-0.0036828304830242775</v>
      </c>
      <c r="G115">
        <f>AVERAGE(C115:E115)</f>
        <v>0.004234061839122732</v>
      </c>
      <c r="H115">
        <f>STDEV(C115:E115)</f>
        <v>0.004545133854036386</v>
      </c>
      <c r="I115">
        <f>(B115*B4+C115*C4+D115*D4+E115*E4+F115*F4)/SUM(B4:F4)</f>
        <v>0.0025911859542714338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-93.59238015744842</v>
      </c>
      <c r="C122">
        <f>C82*10000/C62</f>
        <v>-85.06066998434312</v>
      </c>
      <c r="D122">
        <f>D82*10000/D62</f>
        <v>1.211877949593816</v>
      </c>
      <c r="E122">
        <f>E82*10000/E62</f>
        <v>72.87504045317749</v>
      </c>
      <c r="F122">
        <f>F82*10000/F62</f>
        <v>122.14788976547158</v>
      </c>
      <c r="G122">
        <f>AVERAGE(C122:E122)</f>
        <v>-3.6579171938572728</v>
      </c>
      <c r="H122">
        <f>STDEV(C122:E122)</f>
        <v>79.08039160503363</v>
      </c>
      <c r="I122">
        <f>(B122*B4+C122*C4+D122*D4+E122*E4+F122*F4)/SUM(B4:F4)</f>
        <v>0.05877898162509922</v>
      </c>
    </row>
    <row r="123" spans="1:9" ht="12.75">
      <c r="A123" t="s">
        <v>82</v>
      </c>
      <c r="B123">
        <f>B83*10000/B62</f>
        <v>5.54099116269903</v>
      </c>
      <c r="C123">
        <f>C83*10000/C62</f>
        <v>0.521995590916804</v>
      </c>
      <c r="D123">
        <f>D83*10000/D62</f>
        <v>0.8365689808225718</v>
      </c>
      <c r="E123">
        <f>E83*10000/E62</f>
        <v>-0.15906904247873085</v>
      </c>
      <c r="F123">
        <f>F83*10000/F62</f>
        <v>10.330876691468806</v>
      </c>
      <c r="G123">
        <f>AVERAGE(C123:E123)</f>
        <v>0.39983184308688163</v>
      </c>
      <c r="H123">
        <f>STDEV(C123:E123)</f>
        <v>0.5089368863854545</v>
      </c>
      <c r="I123">
        <f>(B123*B4+C123*C4+D123*D4+E123*E4+F123*F4)/SUM(B4:F4)</f>
        <v>2.4693852717885543</v>
      </c>
    </row>
    <row r="124" spans="1:9" ht="12.75">
      <c r="A124" t="s">
        <v>83</v>
      </c>
      <c r="B124">
        <f>B84*10000/B62</f>
        <v>1.7667138997771386</v>
      </c>
      <c r="C124">
        <f>C84*10000/C62</f>
        <v>4.863863650478047</v>
      </c>
      <c r="D124">
        <f>D84*10000/D62</f>
        <v>2.0621215442880185</v>
      </c>
      <c r="E124">
        <f>E84*10000/E62</f>
        <v>-1.3843157573056817</v>
      </c>
      <c r="F124">
        <f>F84*10000/F62</f>
        <v>4.302237116333934</v>
      </c>
      <c r="G124">
        <f>AVERAGE(C124:E124)</f>
        <v>1.8472231458201278</v>
      </c>
      <c r="H124">
        <f>STDEV(C124:E124)</f>
        <v>3.1296281678837197</v>
      </c>
      <c r="I124">
        <f>(B124*B4+C124*C4+D124*D4+E124*E4+F124*F4)/SUM(B4:F4)</f>
        <v>2.162967177547464</v>
      </c>
    </row>
    <row r="125" spans="1:9" ht="12.75">
      <c r="A125" t="s">
        <v>84</v>
      </c>
      <c r="B125">
        <f>B85*10000/B62</f>
        <v>0.6383166903643055</v>
      </c>
      <c r="C125">
        <f>C85*10000/C62</f>
        <v>-0.32617234588210536</v>
      </c>
      <c r="D125">
        <f>D85*10000/D62</f>
        <v>0.014545215960500853</v>
      </c>
      <c r="E125">
        <f>E85*10000/E62</f>
        <v>-0.7301554250568683</v>
      </c>
      <c r="F125">
        <f>F85*10000/F62</f>
        <v>-1.409241017981406</v>
      </c>
      <c r="G125">
        <f>AVERAGE(C125:E125)</f>
        <v>-0.3472608516594909</v>
      </c>
      <c r="H125">
        <f>STDEV(C125:E125)</f>
        <v>0.3727979412360833</v>
      </c>
      <c r="I125">
        <f>(B125*B4+C125*C4+D125*D4+E125*E4+F125*F4)/SUM(B4:F4)</f>
        <v>-0.3458333809520983</v>
      </c>
    </row>
    <row r="126" spans="1:9" ht="12.75">
      <c r="A126" t="s">
        <v>85</v>
      </c>
      <c r="B126">
        <f>B86*10000/B62</f>
        <v>0.20256331022144736</v>
      </c>
      <c r="C126">
        <f>C86*10000/C62</f>
        <v>-0.019164676543725286</v>
      </c>
      <c r="D126">
        <f>D86*10000/D62</f>
        <v>-0.5374035020813076</v>
      </c>
      <c r="E126">
        <f>E86*10000/E62</f>
        <v>-0.4110643307439802</v>
      </c>
      <c r="F126">
        <f>F86*10000/F62</f>
        <v>2.123639411641652</v>
      </c>
      <c r="G126">
        <f>AVERAGE(C126:E126)</f>
        <v>-0.32254416978967104</v>
      </c>
      <c r="H126">
        <f>STDEV(C126:E126)</f>
        <v>0.27022163911347996</v>
      </c>
      <c r="I126">
        <f>(B126*B4+C126*C4+D126*D4+E126*E4+F126*F4)/SUM(B4:F4)</f>
        <v>0.07970622366349513</v>
      </c>
    </row>
    <row r="127" spans="1:9" ht="12.75">
      <c r="A127" t="s">
        <v>86</v>
      </c>
      <c r="B127">
        <f>B87*10000/B62</f>
        <v>0.136125059447687</v>
      </c>
      <c r="C127">
        <f>C87*10000/C62</f>
        <v>0.5831450718254395</v>
      </c>
      <c r="D127">
        <f>D87*10000/D62</f>
        <v>0.4312189712497559</v>
      </c>
      <c r="E127">
        <f>E87*10000/E62</f>
        <v>0.3877845186803991</v>
      </c>
      <c r="F127">
        <f>F87*10000/F62</f>
        <v>0.06518765537608859</v>
      </c>
      <c r="G127">
        <f>AVERAGE(C127:E127)</f>
        <v>0.46738285391853146</v>
      </c>
      <c r="H127">
        <f>STDEV(C127:E127)</f>
        <v>0.10257829321325654</v>
      </c>
      <c r="I127">
        <f>(B127*B4+C127*C4+D127*D4+E127*E4+F127*F4)/SUM(B4:F4)</f>
        <v>0.3657256962092874</v>
      </c>
    </row>
    <row r="128" spans="1:9" ht="12.75">
      <c r="A128" t="s">
        <v>87</v>
      </c>
      <c r="B128">
        <f>B88*10000/B62</f>
        <v>-0.029876280781599922</v>
      </c>
      <c r="C128">
        <f>C88*10000/C62</f>
        <v>0.6360639336397929</v>
      </c>
      <c r="D128">
        <f>D88*10000/D62</f>
        <v>0.32492630163065983</v>
      </c>
      <c r="E128">
        <f>E88*10000/E62</f>
        <v>-0.15422515046164176</v>
      </c>
      <c r="F128">
        <f>F88*10000/F62</f>
        <v>0.11809413139406488</v>
      </c>
      <c r="G128">
        <f>AVERAGE(C128:E128)</f>
        <v>0.26892169493627033</v>
      </c>
      <c r="H128">
        <f>STDEV(C128:E128)</f>
        <v>0.39811003013076174</v>
      </c>
      <c r="I128">
        <f>(B128*B4+C128*C4+D128*D4+E128*E4+F128*F4)/SUM(B4:F4)</f>
        <v>0.20549454653467863</v>
      </c>
    </row>
    <row r="129" spans="1:9" ht="12.75">
      <c r="A129" t="s">
        <v>88</v>
      </c>
      <c r="B129">
        <f>B89*10000/B62</f>
        <v>0.15736971292583812</v>
      </c>
      <c r="C129">
        <f>C89*10000/C62</f>
        <v>-0.027826679612383328</v>
      </c>
      <c r="D129">
        <f>D89*10000/D62</f>
        <v>0.014895078277619949</v>
      </c>
      <c r="E129">
        <f>E89*10000/E62</f>
        <v>0.04099442133228144</v>
      </c>
      <c r="F129">
        <f>F89*10000/F62</f>
        <v>-0.06526574221030723</v>
      </c>
      <c r="G129">
        <f>AVERAGE(C129:E129)</f>
        <v>0.00935427333250602</v>
      </c>
      <c r="H129">
        <f>STDEV(C129:E129)</f>
        <v>0.03474350836327247</v>
      </c>
      <c r="I129">
        <f>(B129*B4+C129*C4+D129*D4+E129*E4+F129*F4)/SUM(B4:F4)</f>
        <v>0.02087840475410707</v>
      </c>
    </row>
    <row r="130" spans="1:9" ht="12.75">
      <c r="A130" t="s">
        <v>89</v>
      </c>
      <c r="B130">
        <f>B90*10000/B62</f>
        <v>0.09573350293961959</v>
      </c>
      <c r="C130">
        <f>C90*10000/C62</f>
        <v>0.014861561675730113</v>
      </c>
      <c r="D130">
        <f>D90*10000/D62</f>
        <v>-0.07634230272616692</v>
      </c>
      <c r="E130">
        <f>E90*10000/E62</f>
        <v>-0.06489591558719648</v>
      </c>
      <c r="F130">
        <f>F90*10000/F62</f>
        <v>0.24856028170386732</v>
      </c>
      <c r="G130">
        <f>AVERAGE(C130:E130)</f>
        <v>-0.04212555221254443</v>
      </c>
      <c r="H130">
        <f>STDEV(C130:E130)</f>
        <v>0.04968302835597059</v>
      </c>
      <c r="I130">
        <f>(B130*B4+C130*C4+D130*D4+E130*E4+F130*F4)/SUM(B4:F4)</f>
        <v>0.01662307213461698</v>
      </c>
    </row>
    <row r="131" spans="1:9" ht="12.75">
      <c r="A131" t="s">
        <v>90</v>
      </c>
      <c r="B131">
        <f>B91*10000/B62</f>
        <v>0.005655701072787157</v>
      </c>
      <c r="C131">
        <f>C91*10000/C62</f>
        <v>0.023110221599513914</v>
      </c>
      <c r="D131">
        <f>D91*10000/D62</f>
        <v>0.02843648811851272</v>
      </c>
      <c r="E131">
        <f>E91*10000/E62</f>
        <v>0.04502244312254686</v>
      </c>
      <c r="F131">
        <f>F91*10000/F62</f>
        <v>-0.03730370768770383</v>
      </c>
      <c r="G131">
        <f>AVERAGE(C131:E131)</f>
        <v>0.032189717613524495</v>
      </c>
      <c r="H131">
        <f>STDEV(C131:E131)</f>
        <v>0.011428097468532844</v>
      </c>
      <c r="I131">
        <f>(B131*B4+C131*C4+D131*D4+E131*E4+F131*F4)/SUM(B4:F4)</f>
        <v>0.019077011310420642</v>
      </c>
    </row>
    <row r="132" spans="1:9" ht="12.75">
      <c r="A132" t="s">
        <v>91</v>
      </c>
      <c r="B132">
        <f>B92*10000/B62</f>
        <v>-0.00578792952207724</v>
      </c>
      <c r="C132">
        <f>C92*10000/C62</f>
        <v>0.08398366225924132</v>
      </c>
      <c r="D132">
        <f>D92*10000/D62</f>
        <v>0.056679163178012665</v>
      </c>
      <c r="E132">
        <f>E92*10000/E62</f>
        <v>0.024213876057662474</v>
      </c>
      <c r="F132">
        <f>F92*10000/F62</f>
        <v>-0.01268087976363096</v>
      </c>
      <c r="G132">
        <f>AVERAGE(C132:E132)</f>
        <v>0.05495890049830549</v>
      </c>
      <c r="H132">
        <f>STDEV(C132:E132)</f>
        <v>0.029922003833483573</v>
      </c>
      <c r="I132">
        <f>(B132*B4+C132*C4+D132*D4+E132*E4+F132*F4)/SUM(B4:F4)</f>
        <v>0.03713243989844775</v>
      </c>
    </row>
    <row r="133" spans="1:9" ht="12.75">
      <c r="A133" t="s">
        <v>92</v>
      </c>
      <c r="B133">
        <f>B93*10000/B62</f>
        <v>0.08654842696533059</v>
      </c>
      <c r="C133">
        <f>C93*10000/C62</f>
        <v>0.0869387678571033</v>
      </c>
      <c r="D133">
        <f>D93*10000/D62</f>
        <v>0.09565120119976632</v>
      </c>
      <c r="E133">
        <f>E93*10000/E62</f>
        <v>0.09668612370598702</v>
      </c>
      <c r="F133">
        <f>F93*10000/F62</f>
        <v>0.037706401089678</v>
      </c>
      <c r="G133">
        <f>AVERAGE(C133:E133)</f>
        <v>0.09309203092095221</v>
      </c>
      <c r="H133">
        <f>STDEV(C133:E133)</f>
        <v>0.005353947225941273</v>
      </c>
      <c r="I133">
        <f>(B133*B4+C133*C4+D133*D4+E133*E4+F133*F4)/SUM(B4:F4)</f>
        <v>0.08475996682778861</v>
      </c>
    </row>
    <row r="134" spans="1:9" ht="12.75">
      <c r="A134" t="s">
        <v>93</v>
      </c>
      <c r="B134">
        <f>B94*10000/B62</f>
        <v>0.014024427998563734</v>
      </c>
      <c r="C134">
        <f>C94*10000/C62</f>
        <v>0.010428468045882914</v>
      </c>
      <c r="D134">
        <f>D94*10000/D62</f>
        <v>-0.006828815623295836</v>
      </c>
      <c r="E134">
        <f>E94*10000/E62</f>
        <v>-0.0068958645954383755</v>
      </c>
      <c r="F134">
        <f>F94*10000/F62</f>
        <v>-0.03925465485642426</v>
      </c>
      <c r="G134">
        <f>AVERAGE(C134:E134)</f>
        <v>-0.0010987373909504326</v>
      </c>
      <c r="H134">
        <f>STDEV(C134:E134)</f>
        <v>0.009982909033863152</v>
      </c>
      <c r="I134">
        <f>(B134*B4+C134*C4+D134*D4+E134*E4+F134*F4)/SUM(B4:F4)</f>
        <v>-0.003989902575652134</v>
      </c>
    </row>
    <row r="135" spans="1:9" ht="12.75">
      <c r="A135" t="s">
        <v>94</v>
      </c>
      <c r="B135">
        <f>B95*10000/B62</f>
        <v>-0.0004127739396369955</v>
      </c>
      <c r="C135">
        <f>C95*10000/C62</f>
        <v>-0.011683821331070586</v>
      </c>
      <c r="D135">
        <f>D95*10000/D62</f>
        <v>-0.007851145304530231</v>
      </c>
      <c r="E135">
        <f>E95*10000/E62</f>
        <v>-0.003683744349980809</v>
      </c>
      <c r="F135">
        <f>F95*10000/F62</f>
        <v>-0.0021642920140139653</v>
      </c>
      <c r="G135">
        <f>AVERAGE(C135:E135)</f>
        <v>-0.007739570328527209</v>
      </c>
      <c r="H135">
        <f>STDEV(C135:E135)</f>
        <v>0.004001205400537842</v>
      </c>
      <c r="I135">
        <f>(B135*B4+C135*C4+D135*D4+E135*E4+F135*F4)/SUM(B4:F4)</f>
        <v>-0.005933788906181546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2005-07-15T06:42:01Z</cp:lastPrinted>
  <dcterms:created xsi:type="dcterms:W3CDTF">2005-07-15T06:42:01Z</dcterms:created>
  <dcterms:modified xsi:type="dcterms:W3CDTF">2005-07-15T12:07:40Z</dcterms:modified>
  <cp:category/>
  <cp:version/>
  <cp:contentType/>
  <cp:contentStatus/>
</cp:coreProperties>
</file>