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<sst xmlns="http://schemas.openxmlformats.org/spreadsheetml/2006/main" count="204" uniqueCount="98">
  <si>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18/07/2005       15:27:16</t>
  </si>
  <si>
    <t>LISSNER</t>
  </si>
  <si>
    <t>HCMQAP614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</si>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</sst>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534760"/>
        <c:axId val="61425065"/>
      </c:lineChart>
      <c:catAx>
        <c:axId val="51534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25065"/>
        <c:crosses val="autoZero"/>
        <c:auto val="1"/>
        <c:lblOffset val="100"/>
        <c:noMultiLvlLbl val="0"/>
      </c:catAx>
      <c:valAx>
        <c:axId val="6142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347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-0.003749</v>
      </c>
      <c r="D4" s="12">
        <v>-0.003747</v>
      </c>
      <c r="E4" s="12">
        <v>-0.003747</v>
      </c>
      <c r="F4" s="24">
        <v>-0.002076</v>
      </c>
      <c r="G4" s="34">
        <v>-0.01168</v>
      </c>
    </row>
    <row r="5" spans="1:7" ht="12.75" thickBot="1">
      <c r="A5" s="44" t="s">
        <v>13</v>
      </c>
      <c r="B5" s="45">
        <v>-3.437357</v>
      </c>
      <c r="C5" s="46">
        <v>-1.816876</v>
      </c>
      <c r="D5" s="46">
        <v>2.183432</v>
      </c>
      <c r="E5" s="46">
        <v>1.637089</v>
      </c>
      <c r="F5" s="47">
        <v>0.148447</v>
      </c>
      <c r="G5" s="48">
        <v>12.38356</v>
      </c>
    </row>
    <row r="6" spans="1:7" ht="12.75" thickTop="1">
      <c r="A6" s="6" t="s">
        <v>14</v>
      </c>
      <c r="B6" s="39">
        <v>193.2981</v>
      </c>
      <c r="C6" s="40">
        <v>-63.5926</v>
      </c>
      <c r="D6" s="40">
        <v>124.8648</v>
      </c>
      <c r="E6" s="40">
        <v>-106.166</v>
      </c>
      <c r="F6" s="41">
        <v>-128.952</v>
      </c>
      <c r="G6" s="42">
        <v>-0.001494815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2.055623</v>
      </c>
      <c r="C8" s="13">
        <v>2.569064</v>
      </c>
      <c r="D8" s="13">
        <v>0.02476344</v>
      </c>
      <c r="E8" s="13">
        <v>1.288245</v>
      </c>
      <c r="F8" s="25">
        <v>-2.38214</v>
      </c>
      <c r="G8" s="35">
        <v>0.914401</v>
      </c>
    </row>
    <row r="9" spans="1:7" ht="12">
      <c r="A9" s="20" t="s">
        <v>17</v>
      </c>
      <c r="B9" s="29">
        <v>0.2269669</v>
      </c>
      <c r="C9" s="13">
        <v>-0.2277754</v>
      </c>
      <c r="D9" s="13">
        <v>-0.1031859</v>
      </c>
      <c r="E9" s="13">
        <v>0.4478015</v>
      </c>
      <c r="F9" s="25">
        <v>-1.348191</v>
      </c>
      <c r="G9" s="35">
        <v>-0.1187803</v>
      </c>
    </row>
    <row r="10" spans="1:7" ht="12">
      <c r="A10" s="20" t="s">
        <v>18</v>
      </c>
      <c r="B10" s="29">
        <v>-0.02214907</v>
      </c>
      <c r="C10" s="13">
        <v>-1.067263</v>
      </c>
      <c r="D10" s="13">
        <v>-0.05633193</v>
      </c>
      <c r="E10" s="13">
        <v>-0.5435602</v>
      </c>
      <c r="F10" s="25">
        <v>-1.374482</v>
      </c>
      <c r="G10" s="35">
        <v>-0.5876327</v>
      </c>
    </row>
    <row r="11" spans="1:7" ht="12">
      <c r="A11" s="21" t="s">
        <v>19</v>
      </c>
      <c r="B11" s="31">
        <v>2.130116</v>
      </c>
      <c r="C11" s="15">
        <v>1.72598</v>
      </c>
      <c r="D11" s="15">
        <v>1.381216</v>
      </c>
      <c r="E11" s="15">
        <v>1.377081</v>
      </c>
      <c r="F11" s="27">
        <v>13.05171</v>
      </c>
      <c r="G11" s="37">
        <v>3.12734</v>
      </c>
    </row>
    <row r="12" spans="1:7" ht="12">
      <c r="A12" s="20" t="s">
        <v>20</v>
      </c>
      <c r="B12" s="29">
        <v>-0.07542885</v>
      </c>
      <c r="C12" s="13">
        <v>0.05737682</v>
      </c>
      <c r="D12" s="13">
        <v>-0.1403433</v>
      </c>
      <c r="E12" s="13">
        <v>-0.01356871</v>
      </c>
      <c r="F12" s="25">
        <v>-0.1834133</v>
      </c>
      <c r="G12" s="35">
        <v>-0.0585945</v>
      </c>
    </row>
    <row r="13" spans="1:7" ht="12">
      <c r="A13" s="20" t="s">
        <v>21</v>
      </c>
      <c r="B13" s="29">
        <v>-0.07336075</v>
      </c>
      <c r="C13" s="13">
        <v>-0.08309493</v>
      </c>
      <c r="D13" s="13">
        <v>-0.1260062</v>
      </c>
      <c r="E13" s="13">
        <v>0.07333524</v>
      </c>
      <c r="F13" s="25">
        <v>-0.02748411</v>
      </c>
      <c r="G13" s="35">
        <v>-0.04696159</v>
      </c>
    </row>
    <row r="14" spans="1:7" ht="12">
      <c r="A14" s="20" t="s">
        <v>22</v>
      </c>
      <c r="B14" s="29">
        <v>-0.08244078</v>
      </c>
      <c r="C14" s="13">
        <v>-0.07244505</v>
      </c>
      <c r="D14" s="13">
        <v>-0.1280163</v>
      </c>
      <c r="E14" s="13">
        <v>-0.02389677</v>
      </c>
      <c r="F14" s="25">
        <v>0.00126403</v>
      </c>
      <c r="G14" s="35">
        <v>-0.06575689</v>
      </c>
    </row>
    <row r="15" spans="1:7" ht="12">
      <c r="A15" s="21" t="s">
        <v>23</v>
      </c>
      <c r="B15" s="31">
        <v>-0.4180574</v>
      </c>
      <c r="C15" s="15">
        <v>-0.1912157</v>
      </c>
      <c r="D15" s="15">
        <v>-0.2103</v>
      </c>
      <c r="E15" s="15">
        <v>-0.2122798</v>
      </c>
      <c r="F15" s="27">
        <v>-0.463229</v>
      </c>
      <c r="G15" s="37">
        <v>-0.2699822</v>
      </c>
    </row>
    <row r="16" spans="1:7" ht="12">
      <c r="A16" s="20" t="s">
        <v>24</v>
      </c>
      <c r="B16" s="29">
        <v>0.002648472</v>
      </c>
      <c r="C16" s="13">
        <v>-0.002812844</v>
      </c>
      <c r="D16" s="13">
        <v>0.02072916</v>
      </c>
      <c r="E16" s="13">
        <v>-0.001655891</v>
      </c>
      <c r="F16" s="25">
        <v>0.008652531</v>
      </c>
      <c r="G16" s="35">
        <v>0.005449104</v>
      </c>
    </row>
    <row r="17" spans="1:7" ht="12">
      <c r="A17" s="20" t="s">
        <v>25</v>
      </c>
      <c r="B17" s="29">
        <v>-0.02206449</v>
      </c>
      <c r="C17" s="13">
        <v>-0.02954973</v>
      </c>
      <c r="D17" s="13">
        <v>-0.01871108</v>
      </c>
      <c r="E17" s="13">
        <v>-0.03651178</v>
      </c>
      <c r="F17" s="25">
        <v>-0.03749007</v>
      </c>
      <c r="G17" s="35">
        <v>-0.02859143</v>
      </c>
    </row>
    <row r="18" spans="1:7" ht="12">
      <c r="A18" s="20" t="s">
        <v>26</v>
      </c>
      <c r="B18" s="29">
        <v>-0.05537493</v>
      </c>
      <c r="C18" s="13">
        <v>0.0007585075</v>
      </c>
      <c r="D18" s="13">
        <v>-0.04562966</v>
      </c>
      <c r="E18" s="13">
        <v>0.02422626</v>
      </c>
      <c r="F18" s="25">
        <v>0.002162458</v>
      </c>
      <c r="G18" s="35">
        <v>-0.01269484</v>
      </c>
    </row>
    <row r="19" spans="1:7" ht="12">
      <c r="A19" s="21" t="s">
        <v>27</v>
      </c>
      <c r="B19" s="31">
        <v>-0.2119926</v>
      </c>
      <c r="C19" s="15">
        <v>-0.2121048</v>
      </c>
      <c r="D19" s="15">
        <v>-0.2057868</v>
      </c>
      <c r="E19" s="15">
        <v>-0.2047291</v>
      </c>
      <c r="F19" s="27">
        <v>-0.1486923</v>
      </c>
      <c r="G19" s="37">
        <v>-0.2003408</v>
      </c>
    </row>
    <row r="20" spans="1:7" ht="12.75" thickBot="1">
      <c r="A20" s="44" t="s">
        <v>28</v>
      </c>
      <c r="B20" s="45">
        <v>0.0009410537</v>
      </c>
      <c r="C20" s="46">
        <v>-0.003738398</v>
      </c>
      <c r="D20" s="46">
        <v>-0.004115016</v>
      </c>
      <c r="E20" s="46">
        <v>-0.0005309205</v>
      </c>
      <c r="F20" s="47">
        <v>-0.00327868</v>
      </c>
      <c r="G20" s="48">
        <v>-0.002318197</v>
      </c>
    </row>
    <row r="21" spans="1:7" ht="12.75" thickTop="1">
      <c r="A21" s="6" t="s">
        <v>29</v>
      </c>
      <c r="B21" s="39">
        <v>84.6457</v>
      </c>
      <c r="C21" s="40">
        <v>-43.00921</v>
      </c>
      <c r="D21" s="40">
        <v>27.05592</v>
      </c>
      <c r="E21" s="40">
        <v>-25.98725</v>
      </c>
      <c r="F21" s="41">
        <v>-16.20281</v>
      </c>
      <c r="G21" s="43">
        <v>0.004624545</v>
      </c>
    </row>
    <row r="22" spans="1:7" ht="12">
      <c r="A22" s="20" t="s">
        <v>30</v>
      </c>
      <c r="B22" s="29">
        <v>-68.74823</v>
      </c>
      <c r="C22" s="13">
        <v>-36.33768</v>
      </c>
      <c r="D22" s="13">
        <v>43.66892</v>
      </c>
      <c r="E22" s="13">
        <v>32.7419</v>
      </c>
      <c r="F22" s="25">
        <v>2.968932</v>
      </c>
      <c r="G22" s="36">
        <v>0</v>
      </c>
    </row>
    <row r="23" spans="1:7" ht="12">
      <c r="A23" s="20" t="s">
        <v>31</v>
      </c>
      <c r="B23" s="29">
        <v>-1.62945</v>
      </c>
      <c r="C23" s="13">
        <v>-2.94952</v>
      </c>
      <c r="D23" s="13">
        <v>-0.6492983</v>
      </c>
      <c r="E23" s="13">
        <v>0.7866709</v>
      </c>
      <c r="F23" s="25">
        <v>5.510553</v>
      </c>
      <c r="G23" s="35">
        <v>-0.1782879</v>
      </c>
    </row>
    <row r="24" spans="1:7" ht="12">
      <c r="A24" s="20" t="s">
        <v>32</v>
      </c>
      <c r="B24" s="49">
        <v>0.5457228</v>
      </c>
      <c r="C24" s="50">
        <v>-6.395843</v>
      </c>
      <c r="D24" s="50">
        <v>-4.940917</v>
      </c>
      <c r="E24" s="50">
        <v>1.662651</v>
      </c>
      <c r="F24" s="51">
        <v>2.3874</v>
      </c>
      <c r="G24" s="35">
        <v>-1.930823</v>
      </c>
    </row>
    <row r="25" spans="1:7" ht="12">
      <c r="A25" s="20" t="s">
        <v>33</v>
      </c>
      <c r="B25" s="29">
        <v>-0.3773845</v>
      </c>
      <c r="C25" s="13">
        <v>-0.9953873</v>
      </c>
      <c r="D25" s="13">
        <v>-0.05419583</v>
      </c>
      <c r="E25" s="13">
        <v>0.570109</v>
      </c>
      <c r="F25" s="25">
        <v>-0.3250434</v>
      </c>
      <c r="G25" s="35">
        <v>-0.2134167</v>
      </c>
    </row>
    <row r="26" spans="1:7" ht="12">
      <c r="A26" s="21" t="s">
        <v>34</v>
      </c>
      <c r="B26" s="31">
        <v>0.5350445</v>
      </c>
      <c r="C26" s="15">
        <v>0.5750694</v>
      </c>
      <c r="D26" s="15">
        <v>0.451057</v>
      </c>
      <c r="E26" s="15">
        <v>0.004311758</v>
      </c>
      <c r="F26" s="27">
        <v>0.4843187</v>
      </c>
      <c r="G26" s="37">
        <v>0.3899437</v>
      </c>
    </row>
    <row r="27" spans="1:7" ht="12">
      <c r="A27" s="20" t="s">
        <v>35</v>
      </c>
      <c r="B27" s="29">
        <v>-0.1371327</v>
      </c>
      <c r="C27" s="13">
        <v>-0.02758158</v>
      </c>
      <c r="D27" s="13">
        <v>-0.2458095</v>
      </c>
      <c r="E27" s="13">
        <v>-0.04275924</v>
      </c>
      <c r="F27" s="25">
        <v>0.5750429</v>
      </c>
      <c r="G27" s="35">
        <v>-0.01927266</v>
      </c>
    </row>
    <row r="28" spans="1:7" ht="12">
      <c r="A28" s="20" t="s">
        <v>36</v>
      </c>
      <c r="B28" s="29">
        <v>0.04336989</v>
      </c>
      <c r="C28" s="13">
        <v>-0.4667661</v>
      </c>
      <c r="D28" s="13">
        <v>-0.2948653</v>
      </c>
      <c r="E28" s="13">
        <v>0.3850682</v>
      </c>
      <c r="F28" s="25">
        <v>0.2344725</v>
      </c>
      <c r="G28" s="35">
        <v>-0.05310171</v>
      </c>
    </row>
    <row r="29" spans="1:7" ht="12">
      <c r="A29" s="20" t="s">
        <v>37</v>
      </c>
      <c r="B29" s="29">
        <v>-0.02257332</v>
      </c>
      <c r="C29" s="13">
        <v>-0.1125355</v>
      </c>
      <c r="D29" s="13">
        <v>0.01799307</v>
      </c>
      <c r="E29" s="13">
        <v>0.0752694</v>
      </c>
      <c r="F29" s="25">
        <v>0.06950107</v>
      </c>
      <c r="G29" s="35">
        <v>0.0013509</v>
      </c>
    </row>
    <row r="30" spans="1:7" ht="12">
      <c r="A30" s="21" t="s">
        <v>38</v>
      </c>
      <c r="B30" s="31">
        <v>0.1740431</v>
      </c>
      <c r="C30" s="15">
        <v>0.09060243</v>
      </c>
      <c r="D30" s="15">
        <v>0.1647888</v>
      </c>
      <c r="E30" s="15">
        <v>0.075775</v>
      </c>
      <c r="F30" s="27">
        <v>0.1564567</v>
      </c>
      <c r="G30" s="37">
        <v>0.1257571</v>
      </c>
    </row>
    <row r="31" spans="1:7" ht="12">
      <c r="A31" s="20" t="s">
        <v>39</v>
      </c>
      <c r="B31" s="29">
        <v>-0.007397976</v>
      </c>
      <c r="C31" s="13">
        <v>-0.005888683</v>
      </c>
      <c r="D31" s="13">
        <v>-0.005836478</v>
      </c>
      <c r="E31" s="13">
        <v>0.0006400661</v>
      </c>
      <c r="F31" s="25">
        <v>0.06631058</v>
      </c>
      <c r="G31" s="35">
        <v>0.005099985</v>
      </c>
    </row>
    <row r="32" spans="1:7" ht="12">
      <c r="A32" s="20" t="s">
        <v>40</v>
      </c>
      <c r="B32" s="29">
        <v>-0.02129304</v>
      </c>
      <c r="C32" s="13">
        <v>-0.02069254</v>
      </c>
      <c r="D32" s="13">
        <v>-0.01042863</v>
      </c>
      <c r="E32" s="13">
        <v>0.03059213</v>
      </c>
      <c r="F32" s="25">
        <v>0.02478004</v>
      </c>
      <c r="G32" s="35">
        <v>9.167106E-05</v>
      </c>
    </row>
    <row r="33" spans="1:7" ht="12">
      <c r="A33" s="20" t="s">
        <v>41</v>
      </c>
      <c r="B33" s="29">
        <v>0.0593751</v>
      </c>
      <c r="C33" s="13">
        <v>0.08373841</v>
      </c>
      <c r="D33" s="13">
        <v>0.06194391</v>
      </c>
      <c r="E33" s="13">
        <v>0.07826277</v>
      </c>
      <c r="F33" s="25">
        <v>0.07030331</v>
      </c>
      <c r="G33" s="35">
        <v>0.07185863</v>
      </c>
    </row>
    <row r="34" spans="1:7" ht="12">
      <c r="A34" s="21" t="s">
        <v>42</v>
      </c>
      <c r="B34" s="31">
        <v>0.02313562</v>
      </c>
      <c r="C34" s="15">
        <v>0.01750459</v>
      </c>
      <c r="D34" s="15">
        <v>0.01221673</v>
      </c>
      <c r="E34" s="15">
        <v>-0.002022412</v>
      </c>
      <c r="F34" s="27">
        <v>-0.03734405</v>
      </c>
      <c r="G34" s="37">
        <v>0.005049318</v>
      </c>
    </row>
    <row r="35" spans="1:7" ht="12.75" thickBot="1">
      <c r="A35" s="22" t="s">
        <v>43</v>
      </c>
      <c r="B35" s="32">
        <v>0.003355281</v>
      </c>
      <c r="C35" s="16">
        <v>0.002439979</v>
      </c>
      <c r="D35" s="16">
        <v>0.002298715</v>
      </c>
      <c r="E35" s="16">
        <v>-0.0006943125</v>
      </c>
      <c r="F35" s="28">
        <v>0.004253846</v>
      </c>
      <c r="G35" s="38">
        <v>0.002026373</v>
      </c>
    </row>
    <row r="36" spans="1:7" ht="12">
      <c r="A36" s="4" t="s">
        <v>44</v>
      </c>
      <c r="B36" s="3">
        <v>27.55737</v>
      </c>
      <c r="C36" s="3">
        <v>27.56653</v>
      </c>
      <c r="D36" s="3">
        <v>27.58789</v>
      </c>
      <c r="E36" s="3">
        <v>27.60315</v>
      </c>
      <c r="F36" s="3">
        <v>27.62756</v>
      </c>
      <c r="G36" s="3"/>
    </row>
    <row r="37" spans="1:6" ht="12">
      <c r="A37" s="4" t="s">
        <v>45</v>
      </c>
      <c r="B37" s="2">
        <v>-0.3590902</v>
      </c>
      <c r="C37" s="2">
        <v>-0.306193</v>
      </c>
      <c r="D37" s="2">
        <v>-0.2731323</v>
      </c>
      <c r="E37" s="2">
        <v>-0.259908</v>
      </c>
      <c r="F37" s="2">
        <v>-0.1912435</v>
      </c>
    </row>
    <row r="38" spans="1:7" ht="12">
      <c r="A38" s="4" t="s">
        <v>53</v>
      </c>
      <c r="B38" s="2">
        <v>-0.000327602</v>
      </c>
      <c r="C38" s="2">
        <v>0.0001078403</v>
      </c>
      <c r="D38" s="2">
        <v>-0.000212467</v>
      </c>
      <c r="E38" s="2">
        <v>0.000180625</v>
      </c>
      <c r="F38" s="2">
        <v>0.0002192265</v>
      </c>
      <c r="G38" s="2">
        <v>-1.427515E-05</v>
      </c>
    </row>
    <row r="39" spans="1:7" ht="12.75" thickBot="1">
      <c r="A39" s="4" t="s">
        <v>54</v>
      </c>
      <c r="B39" s="2">
        <v>-0.0001461499</v>
      </c>
      <c r="C39" s="2">
        <v>7.350753E-05</v>
      </c>
      <c r="D39" s="2">
        <v>-4.506724E-05</v>
      </c>
      <c r="E39" s="2">
        <v>4.358693E-05</v>
      </c>
      <c r="F39" s="2">
        <v>2.74797E-05</v>
      </c>
      <c r="G39" s="2">
        <v>0.0006606749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3.116493</v>
      </c>
      <c r="F40" s="17" t="s">
        <v>48</v>
      </c>
      <c r="G40" s="8">
        <v>54.931953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0.003749</v>
      </c>
      <c r="D4">
        <v>0.003747</v>
      </c>
      <c r="E4">
        <v>0.003747</v>
      </c>
      <c r="F4">
        <v>0.002076</v>
      </c>
      <c r="G4">
        <v>0.01168</v>
      </c>
    </row>
    <row r="5" spans="1:7" ht="12.75">
      <c r="A5" t="s">
        <v>13</v>
      </c>
      <c r="B5">
        <v>-3.437357</v>
      </c>
      <c r="C5">
        <v>-1.816876</v>
      </c>
      <c r="D5">
        <v>2.183432</v>
      </c>
      <c r="E5">
        <v>1.637089</v>
      </c>
      <c r="F5">
        <v>0.148447</v>
      </c>
      <c r="G5">
        <v>12.38356</v>
      </c>
    </row>
    <row r="6" spans="1:7" ht="12.75">
      <c r="A6" t="s">
        <v>14</v>
      </c>
      <c r="B6" s="52">
        <v>193.2981</v>
      </c>
      <c r="C6" s="52">
        <v>-63.5926</v>
      </c>
      <c r="D6" s="52">
        <v>124.8648</v>
      </c>
      <c r="E6" s="52">
        <v>-106.166</v>
      </c>
      <c r="F6" s="52">
        <v>-128.952</v>
      </c>
      <c r="G6" s="52">
        <v>-0.001494815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2.055623</v>
      </c>
      <c r="C8" s="52">
        <v>2.569064</v>
      </c>
      <c r="D8" s="52">
        <v>0.02476344</v>
      </c>
      <c r="E8" s="52">
        <v>1.288245</v>
      </c>
      <c r="F8" s="52">
        <v>-2.38214</v>
      </c>
      <c r="G8" s="52">
        <v>0.914401</v>
      </c>
    </row>
    <row r="9" spans="1:7" ht="12.75">
      <c r="A9" t="s">
        <v>17</v>
      </c>
      <c r="B9" s="52">
        <v>0.2269669</v>
      </c>
      <c r="C9" s="52">
        <v>-0.2277754</v>
      </c>
      <c r="D9" s="52">
        <v>-0.1031859</v>
      </c>
      <c r="E9" s="52">
        <v>0.4478015</v>
      </c>
      <c r="F9" s="52">
        <v>-1.348191</v>
      </c>
      <c r="G9" s="52">
        <v>-0.1187803</v>
      </c>
    </row>
    <row r="10" spans="1:7" ht="12.75">
      <c r="A10" t="s">
        <v>18</v>
      </c>
      <c r="B10" s="52">
        <v>-0.02214907</v>
      </c>
      <c r="C10" s="52">
        <v>-1.067263</v>
      </c>
      <c r="D10" s="52">
        <v>-0.05633193</v>
      </c>
      <c r="E10" s="52">
        <v>-0.5435602</v>
      </c>
      <c r="F10" s="52">
        <v>-1.374482</v>
      </c>
      <c r="G10" s="52">
        <v>-0.5876327</v>
      </c>
    </row>
    <row r="11" spans="1:7" ht="12.75">
      <c r="A11" t="s">
        <v>19</v>
      </c>
      <c r="B11" s="52">
        <v>2.130116</v>
      </c>
      <c r="C11" s="52">
        <v>1.72598</v>
      </c>
      <c r="D11" s="52">
        <v>1.381216</v>
      </c>
      <c r="E11" s="52">
        <v>1.377081</v>
      </c>
      <c r="F11" s="52">
        <v>13.05171</v>
      </c>
      <c r="G11" s="52">
        <v>3.12734</v>
      </c>
    </row>
    <row r="12" spans="1:7" ht="12.75">
      <c r="A12" t="s">
        <v>20</v>
      </c>
      <c r="B12" s="52">
        <v>-0.07542885</v>
      </c>
      <c r="C12" s="52">
        <v>0.05737682</v>
      </c>
      <c r="D12" s="52">
        <v>-0.1403433</v>
      </c>
      <c r="E12" s="52">
        <v>-0.01356871</v>
      </c>
      <c r="F12" s="52">
        <v>-0.1834133</v>
      </c>
      <c r="G12" s="52">
        <v>-0.0585945</v>
      </c>
    </row>
    <row r="13" spans="1:7" ht="12.75">
      <c r="A13" t="s">
        <v>21</v>
      </c>
      <c r="B13" s="52">
        <v>-0.07336075</v>
      </c>
      <c r="C13" s="52">
        <v>-0.08309493</v>
      </c>
      <c r="D13" s="52">
        <v>-0.1260062</v>
      </c>
      <c r="E13" s="52">
        <v>0.07333524</v>
      </c>
      <c r="F13" s="52">
        <v>-0.02748411</v>
      </c>
      <c r="G13" s="52">
        <v>-0.04696159</v>
      </c>
    </row>
    <row r="14" spans="1:7" ht="12.75">
      <c r="A14" t="s">
        <v>22</v>
      </c>
      <c r="B14" s="52">
        <v>-0.08244078</v>
      </c>
      <c r="C14" s="52">
        <v>-0.07244505</v>
      </c>
      <c r="D14" s="52">
        <v>-0.1280163</v>
      </c>
      <c r="E14" s="52">
        <v>-0.02389677</v>
      </c>
      <c r="F14" s="52">
        <v>0.00126403</v>
      </c>
      <c r="G14" s="52">
        <v>-0.06575689</v>
      </c>
    </row>
    <row r="15" spans="1:7" ht="12.75">
      <c r="A15" t="s">
        <v>23</v>
      </c>
      <c r="B15" s="52">
        <v>-0.4180574</v>
      </c>
      <c r="C15" s="52">
        <v>-0.1912157</v>
      </c>
      <c r="D15" s="52">
        <v>-0.2103</v>
      </c>
      <c r="E15" s="52">
        <v>-0.2122798</v>
      </c>
      <c r="F15" s="52">
        <v>-0.463229</v>
      </c>
      <c r="G15" s="52">
        <v>-0.2699822</v>
      </c>
    </row>
    <row r="16" spans="1:7" ht="12.75">
      <c r="A16" t="s">
        <v>24</v>
      </c>
      <c r="B16" s="52">
        <v>0.002648472</v>
      </c>
      <c r="C16" s="52">
        <v>-0.002812844</v>
      </c>
      <c r="D16" s="52">
        <v>0.02072916</v>
      </c>
      <c r="E16" s="52">
        <v>-0.001655891</v>
      </c>
      <c r="F16" s="52">
        <v>0.008652531</v>
      </c>
      <c r="G16" s="52">
        <v>0.005449104</v>
      </c>
    </row>
    <row r="17" spans="1:7" ht="12.75">
      <c r="A17" t="s">
        <v>25</v>
      </c>
      <c r="B17" s="52">
        <v>-0.02206449</v>
      </c>
      <c r="C17" s="52">
        <v>-0.02954973</v>
      </c>
      <c r="D17" s="52">
        <v>-0.01871108</v>
      </c>
      <c r="E17" s="52">
        <v>-0.03651178</v>
      </c>
      <c r="F17" s="52">
        <v>-0.03749007</v>
      </c>
      <c r="G17" s="52">
        <v>-0.02859143</v>
      </c>
    </row>
    <row r="18" spans="1:7" ht="12.75">
      <c r="A18" t="s">
        <v>26</v>
      </c>
      <c r="B18" s="52">
        <v>-0.05537493</v>
      </c>
      <c r="C18" s="52">
        <v>0.0007585075</v>
      </c>
      <c r="D18" s="52">
        <v>-0.04562966</v>
      </c>
      <c r="E18" s="52">
        <v>0.02422626</v>
      </c>
      <c r="F18" s="52">
        <v>0.002162458</v>
      </c>
      <c r="G18" s="52">
        <v>-0.01269484</v>
      </c>
    </row>
    <row r="19" spans="1:7" ht="12.75">
      <c r="A19" t="s">
        <v>27</v>
      </c>
      <c r="B19" s="52">
        <v>-0.2119926</v>
      </c>
      <c r="C19" s="52">
        <v>-0.2121048</v>
      </c>
      <c r="D19" s="52">
        <v>-0.2057868</v>
      </c>
      <c r="E19" s="52">
        <v>-0.2047291</v>
      </c>
      <c r="F19" s="52">
        <v>-0.1486923</v>
      </c>
      <c r="G19" s="52">
        <v>-0.2003408</v>
      </c>
    </row>
    <row r="20" spans="1:7" ht="12.75">
      <c r="A20" t="s">
        <v>28</v>
      </c>
      <c r="B20" s="52">
        <v>0.0009410537</v>
      </c>
      <c r="C20" s="52">
        <v>-0.003738398</v>
      </c>
      <c r="D20" s="52">
        <v>-0.004115016</v>
      </c>
      <c r="E20" s="52">
        <v>-0.0005309205</v>
      </c>
      <c r="F20" s="52">
        <v>-0.00327868</v>
      </c>
      <c r="G20" s="52">
        <v>-0.002318197</v>
      </c>
    </row>
    <row r="21" spans="1:7" ht="12.75">
      <c r="A21" t="s">
        <v>29</v>
      </c>
      <c r="B21" s="52">
        <v>84.6457</v>
      </c>
      <c r="C21" s="52">
        <v>-43.00921</v>
      </c>
      <c r="D21" s="52">
        <v>27.05592</v>
      </c>
      <c r="E21" s="52">
        <v>-25.98725</v>
      </c>
      <c r="F21" s="52">
        <v>-16.20281</v>
      </c>
      <c r="G21" s="52">
        <v>0.004624545</v>
      </c>
    </row>
    <row r="22" spans="1:7" ht="12.75">
      <c r="A22" t="s">
        <v>30</v>
      </c>
      <c r="B22" s="52">
        <v>-68.74823</v>
      </c>
      <c r="C22" s="52">
        <v>-36.33768</v>
      </c>
      <c r="D22" s="52">
        <v>43.66892</v>
      </c>
      <c r="E22" s="52">
        <v>32.7419</v>
      </c>
      <c r="F22" s="52">
        <v>2.968932</v>
      </c>
      <c r="G22" s="52">
        <v>0</v>
      </c>
    </row>
    <row r="23" spans="1:7" ht="12.75">
      <c r="A23" t="s">
        <v>31</v>
      </c>
      <c r="B23" s="52">
        <v>-1.62945</v>
      </c>
      <c r="C23" s="52">
        <v>-2.94952</v>
      </c>
      <c r="D23" s="52">
        <v>-0.6492983</v>
      </c>
      <c r="E23" s="52">
        <v>0.7866709</v>
      </c>
      <c r="F23" s="52">
        <v>5.510553</v>
      </c>
      <c r="G23" s="52">
        <v>-0.1782879</v>
      </c>
    </row>
    <row r="24" spans="1:7" ht="12.75">
      <c r="A24" t="s">
        <v>32</v>
      </c>
      <c r="B24" s="52">
        <v>0.5457228</v>
      </c>
      <c r="C24" s="52">
        <v>-6.395843</v>
      </c>
      <c r="D24" s="52">
        <v>-4.940917</v>
      </c>
      <c r="E24" s="52">
        <v>1.662651</v>
      </c>
      <c r="F24" s="52">
        <v>2.3874</v>
      </c>
      <c r="G24" s="52">
        <v>-1.930823</v>
      </c>
    </row>
    <row r="25" spans="1:7" ht="12.75">
      <c r="A25" t="s">
        <v>33</v>
      </c>
      <c r="B25" s="52">
        <v>-0.3773845</v>
      </c>
      <c r="C25" s="52">
        <v>-0.9953873</v>
      </c>
      <c r="D25" s="52">
        <v>-0.05419583</v>
      </c>
      <c r="E25" s="52">
        <v>0.570109</v>
      </c>
      <c r="F25" s="52">
        <v>-0.3250434</v>
      </c>
      <c r="G25" s="52">
        <v>-0.2134167</v>
      </c>
    </row>
    <row r="26" spans="1:7" ht="12.75">
      <c r="A26" t="s">
        <v>34</v>
      </c>
      <c r="B26" s="52">
        <v>0.5350445</v>
      </c>
      <c r="C26" s="52">
        <v>0.5750694</v>
      </c>
      <c r="D26" s="52">
        <v>0.451057</v>
      </c>
      <c r="E26" s="52">
        <v>0.004311758</v>
      </c>
      <c r="F26" s="52">
        <v>0.4843187</v>
      </c>
      <c r="G26" s="52">
        <v>0.3899437</v>
      </c>
    </row>
    <row r="27" spans="1:7" ht="12.75">
      <c r="A27" t="s">
        <v>35</v>
      </c>
      <c r="B27" s="52">
        <v>-0.1371327</v>
      </c>
      <c r="C27" s="52">
        <v>-0.02758158</v>
      </c>
      <c r="D27" s="52">
        <v>-0.2458095</v>
      </c>
      <c r="E27" s="52">
        <v>-0.04275924</v>
      </c>
      <c r="F27" s="52">
        <v>0.5750429</v>
      </c>
      <c r="G27" s="52">
        <v>-0.01927266</v>
      </c>
    </row>
    <row r="28" spans="1:7" ht="12.75">
      <c r="A28" t="s">
        <v>36</v>
      </c>
      <c r="B28" s="52">
        <v>0.04336989</v>
      </c>
      <c r="C28" s="52">
        <v>-0.4667661</v>
      </c>
      <c r="D28" s="52">
        <v>-0.2948653</v>
      </c>
      <c r="E28" s="52">
        <v>0.3850682</v>
      </c>
      <c r="F28" s="52">
        <v>0.2344725</v>
      </c>
      <c r="G28" s="52">
        <v>-0.05310171</v>
      </c>
    </row>
    <row r="29" spans="1:7" ht="12.75">
      <c r="A29" t="s">
        <v>37</v>
      </c>
      <c r="B29" s="52">
        <v>-0.02257332</v>
      </c>
      <c r="C29" s="52">
        <v>-0.1125355</v>
      </c>
      <c r="D29" s="52">
        <v>0.01799307</v>
      </c>
      <c r="E29" s="52">
        <v>0.0752694</v>
      </c>
      <c r="F29" s="52">
        <v>0.06950107</v>
      </c>
      <c r="G29" s="52">
        <v>0.0013509</v>
      </c>
    </row>
    <row r="30" spans="1:7" ht="12.75">
      <c r="A30" t="s">
        <v>38</v>
      </c>
      <c r="B30" s="52">
        <v>0.1740431</v>
      </c>
      <c r="C30" s="52">
        <v>0.09060243</v>
      </c>
      <c r="D30" s="52">
        <v>0.1647888</v>
      </c>
      <c r="E30" s="52">
        <v>0.075775</v>
      </c>
      <c r="F30" s="52">
        <v>0.1564567</v>
      </c>
      <c r="G30" s="52">
        <v>0.1257571</v>
      </c>
    </row>
    <row r="31" spans="1:7" ht="12.75">
      <c r="A31" t="s">
        <v>39</v>
      </c>
      <c r="B31" s="52">
        <v>-0.007397976</v>
      </c>
      <c r="C31" s="52">
        <v>-0.005888683</v>
      </c>
      <c r="D31" s="52">
        <v>-0.005836478</v>
      </c>
      <c r="E31" s="52">
        <v>0.0006400661</v>
      </c>
      <c r="F31" s="52">
        <v>0.06631058</v>
      </c>
      <c r="G31" s="52">
        <v>0.005099985</v>
      </c>
    </row>
    <row r="32" spans="1:7" ht="12.75">
      <c r="A32" t="s">
        <v>40</v>
      </c>
      <c r="B32" s="52">
        <v>-0.02129304</v>
      </c>
      <c r="C32" s="52">
        <v>-0.02069254</v>
      </c>
      <c r="D32" s="52">
        <v>-0.01042863</v>
      </c>
      <c r="E32" s="52">
        <v>0.03059213</v>
      </c>
      <c r="F32" s="52">
        <v>0.02478004</v>
      </c>
      <c r="G32" s="52">
        <v>9.167106E-05</v>
      </c>
    </row>
    <row r="33" spans="1:7" ht="12.75">
      <c r="A33" t="s">
        <v>41</v>
      </c>
      <c r="B33" s="52">
        <v>0.0593751</v>
      </c>
      <c r="C33" s="52">
        <v>0.08373841</v>
      </c>
      <c r="D33" s="52">
        <v>0.06194391</v>
      </c>
      <c r="E33" s="52">
        <v>0.07826277</v>
      </c>
      <c r="F33" s="52">
        <v>0.07030331</v>
      </c>
      <c r="G33" s="52">
        <v>0.07185863</v>
      </c>
    </row>
    <row r="34" spans="1:7" ht="12.75">
      <c r="A34" t="s">
        <v>42</v>
      </c>
      <c r="B34" s="52">
        <v>0.02313562</v>
      </c>
      <c r="C34" s="52">
        <v>0.01750459</v>
      </c>
      <c r="D34" s="52">
        <v>0.01221673</v>
      </c>
      <c r="E34" s="52">
        <v>-0.002022412</v>
      </c>
      <c r="F34" s="52">
        <v>-0.03734405</v>
      </c>
      <c r="G34" s="52">
        <v>0.005049318</v>
      </c>
    </row>
    <row r="35" spans="1:7" ht="12.75">
      <c r="A35" t="s">
        <v>43</v>
      </c>
      <c r="B35" s="52">
        <v>0.003355281</v>
      </c>
      <c r="C35" s="52">
        <v>0.002439979</v>
      </c>
      <c r="D35" s="52">
        <v>0.002298715</v>
      </c>
      <c r="E35" s="52">
        <v>-0.0006943125</v>
      </c>
      <c r="F35" s="52">
        <v>0.004253846</v>
      </c>
      <c r="G35" s="52">
        <v>0.002026373</v>
      </c>
    </row>
    <row r="36" spans="1:6" ht="12.75">
      <c r="A36" t="s">
        <v>44</v>
      </c>
      <c r="B36" s="52">
        <v>27.55737</v>
      </c>
      <c r="C36" s="52">
        <v>27.56653</v>
      </c>
      <c r="D36" s="52">
        <v>27.58789</v>
      </c>
      <c r="E36" s="52">
        <v>27.60315</v>
      </c>
      <c r="F36" s="52">
        <v>27.62756</v>
      </c>
    </row>
    <row r="37" spans="1:6" ht="12.75">
      <c r="A37" t="s">
        <v>45</v>
      </c>
      <c r="B37" s="52">
        <v>-0.3590902</v>
      </c>
      <c r="C37" s="52">
        <v>-0.306193</v>
      </c>
      <c r="D37" s="52">
        <v>-0.2731323</v>
      </c>
      <c r="E37" s="52">
        <v>-0.259908</v>
      </c>
      <c r="F37" s="52">
        <v>-0.1912435</v>
      </c>
    </row>
    <row r="38" spans="1:7" ht="12.75">
      <c r="A38" t="s">
        <v>55</v>
      </c>
      <c r="B38" s="52">
        <v>-0.000327602</v>
      </c>
      <c r="C38" s="52">
        <v>0.0001078403</v>
      </c>
      <c r="D38" s="52">
        <v>-0.000212467</v>
      </c>
      <c r="E38" s="52">
        <v>0.000180625</v>
      </c>
      <c r="F38" s="52">
        <v>0.0002192265</v>
      </c>
      <c r="G38" s="52">
        <v>-1.427515E-05</v>
      </c>
    </row>
    <row r="39" spans="1:7" ht="12.75">
      <c r="A39" t="s">
        <v>56</v>
      </c>
      <c r="B39" s="52">
        <v>-0.0001461499</v>
      </c>
      <c r="C39" s="52">
        <v>7.350753E-05</v>
      </c>
      <c r="D39" s="52">
        <v>-4.506724E-05</v>
      </c>
      <c r="E39" s="52">
        <v>4.358693E-05</v>
      </c>
      <c r="F39" s="52">
        <v>2.74797E-05</v>
      </c>
      <c r="G39" s="52">
        <v>0.0006606749</v>
      </c>
    </row>
    <row r="40" spans="2:7" ht="12.75">
      <c r="B40" t="s">
        <v>46</v>
      </c>
      <c r="C40">
        <v>-0.003748</v>
      </c>
      <c r="D40" t="s">
        <v>47</v>
      </c>
      <c r="E40">
        <v>3.116493</v>
      </c>
      <c r="F40" t="s">
        <v>48</v>
      </c>
      <c r="G40">
        <v>54.931953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-0.00032760201533442625</v>
      </c>
      <c r="C50">
        <f>-0.017/(C7*C7+C22*C22)*(C21*C22+C6*C7)</f>
        <v>0.00010784031071272806</v>
      </c>
      <c r="D50">
        <f>-0.017/(D7*D7+D22*D22)*(D21*D22+D6*D7)</f>
        <v>-0.00021246696378604362</v>
      </c>
      <c r="E50">
        <f>-0.017/(E7*E7+E22*E22)*(E21*E22+E6*E7)</f>
        <v>0.00018062491187304834</v>
      </c>
      <c r="F50">
        <f>-0.017/(F7*F7+F22*F22)*(F21*F22+F6*F7)</f>
        <v>0.0002192265585331364</v>
      </c>
      <c r="G50">
        <f>(B50*B$4+C50*C$4+D50*D$4+E50*E$4+F50*F$4)/SUM(B$4:F$4)</f>
        <v>6.583276175600151E-08</v>
      </c>
    </row>
    <row r="51" spans="1:7" ht="12.75">
      <c r="A51" t="s">
        <v>59</v>
      </c>
      <c r="B51">
        <f>-0.017/(B7*B7+B22*B22)*(B21*B7-B6*B22)</f>
        <v>-0.0001461498958698675</v>
      </c>
      <c r="C51">
        <f>-0.017/(C7*C7+C22*C22)*(C21*C7-C6*C22)</f>
        <v>7.350752367017798E-05</v>
      </c>
      <c r="D51">
        <f>-0.017/(D7*D7+D22*D22)*(D21*D7-D6*D22)</f>
        <v>-4.5067243715578433E-05</v>
      </c>
      <c r="E51">
        <f>-0.017/(E7*E7+E22*E22)*(E21*E7-E6*E22)</f>
        <v>4.358692471979439E-05</v>
      </c>
      <c r="F51">
        <f>-0.017/(F7*F7+F22*F22)*(F21*F7-F6*F22)</f>
        <v>2.7479690125512115E-05</v>
      </c>
      <c r="G51">
        <f>(B51*B$4+C51*C$4+D51*D$4+E51*E$4+F51*F$4)/SUM(B$4:F$4)</f>
        <v>-1.690772018981369E-07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9999.892756448777</v>
      </c>
      <c r="C62">
        <f>C7+(2/0.017)*(C8*C50-C23*C51)</f>
        <v>10000.058101243672</v>
      </c>
      <c r="D62">
        <f>D7+(2/0.017)*(D8*D50-D23*D51)</f>
        <v>9999.995938412043</v>
      </c>
      <c r="E62">
        <f>E7+(2/0.017)*(E8*E50-E23*E51)</f>
        <v>10000.023341244036</v>
      </c>
      <c r="F62">
        <f>F7+(2/0.017)*(F8*F50-F23*F51)</f>
        <v>9999.920746277294</v>
      </c>
    </row>
    <row r="63" spans="1:6" ht="12.75">
      <c r="A63" t="s">
        <v>67</v>
      </c>
      <c r="B63">
        <f>B8+(3/0.017)*(B9*B50-B24*B51)</f>
        <v>2.056576385271695</v>
      </c>
      <c r="C63">
        <f>C8+(3/0.017)*(C9*C50-C24*C51)</f>
        <v>2.647695625436093</v>
      </c>
      <c r="D63">
        <f>D8+(3/0.017)*(D9*D50-D24*D51)</f>
        <v>-0.01066301571863194</v>
      </c>
      <c r="E63">
        <f>E8+(3/0.017)*(E9*E50-E24*E51)</f>
        <v>1.2897298698532638</v>
      </c>
      <c r="F63">
        <f>F8+(3/0.017)*(F9*F50-F24*F51)</f>
        <v>-2.445874873890764</v>
      </c>
    </row>
    <row r="64" spans="1:6" ht="12.75">
      <c r="A64" t="s">
        <v>68</v>
      </c>
      <c r="B64">
        <f>B9+(4/0.017)*(B10*B50-B25*B51)</f>
        <v>0.2156966351980897</v>
      </c>
      <c r="C64">
        <f>C9+(4/0.017)*(C10*C50-C25*C51)</f>
        <v>-0.23764022776857735</v>
      </c>
      <c r="D64">
        <f>D9+(4/0.017)*(D10*D50-D25*D51)</f>
        <v>-0.10094443707004003</v>
      </c>
      <c r="E64">
        <f>E9+(4/0.017)*(E10*E50-E25*E51)</f>
        <v>0.4188533091087591</v>
      </c>
      <c r="F64">
        <f>F9+(4/0.017)*(F10*F50-F25*F51)</f>
        <v>-1.4169888509920938</v>
      </c>
    </row>
    <row r="65" spans="1:6" ht="12.75">
      <c r="A65" t="s">
        <v>69</v>
      </c>
      <c r="B65">
        <f>B10+(5/0.017)*(B11*B50-B26*B51)</f>
        <v>-0.2043942454515769</v>
      </c>
      <c r="C65">
        <f>C10+(5/0.017)*(C11*C50-C26*C51)</f>
        <v>-1.0249517376613355</v>
      </c>
      <c r="D65">
        <f>D10+(5/0.017)*(D11*D50-D26*D51)</f>
        <v>-0.13666571650120188</v>
      </c>
      <c r="E65">
        <f>E10+(5/0.017)*(E11*E50-E26*E51)</f>
        <v>-0.4704580829424432</v>
      </c>
      <c r="F65">
        <f>F10+(5/0.017)*(F11*F50-F26*F51)</f>
        <v>-0.5368430180957262</v>
      </c>
    </row>
    <row r="66" spans="1:6" ht="12.75">
      <c r="A66" t="s">
        <v>70</v>
      </c>
      <c r="B66">
        <f>B11+(6/0.017)*(B12*B50-B27*B51)</f>
        <v>2.1317637812172956</v>
      </c>
      <c r="C66">
        <f>C11+(6/0.017)*(C12*C50-C27*C51)</f>
        <v>1.7288794074380773</v>
      </c>
      <c r="D66">
        <f>D11+(6/0.017)*(D12*D50-D27*D51)</f>
        <v>1.3878302440686856</v>
      </c>
      <c r="E66">
        <f>E11+(6/0.017)*(E12*E50-E27*E51)</f>
        <v>1.3768737870801087</v>
      </c>
      <c r="F66">
        <f>F11+(6/0.017)*(F12*F50-F27*F51)</f>
        <v>13.031941388029736</v>
      </c>
    </row>
    <row r="67" spans="1:6" ht="12.75">
      <c r="A67" t="s">
        <v>71</v>
      </c>
      <c r="B67">
        <f>B12+(7/0.017)*(B13*B50-B28*B51)</f>
        <v>-0.06292288287195127</v>
      </c>
      <c r="C67">
        <f>C12+(7/0.017)*(C13*C50-C28*C51)</f>
        <v>0.06781498820707882</v>
      </c>
      <c r="D67">
        <f>D12+(7/0.017)*(D13*D50-D28*D51)</f>
        <v>-0.1347913165437089</v>
      </c>
      <c r="E67">
        <f>E12+(7/0.017)*(E13*E50-E28*E51)</f>
        <v>-0.015025437746022656</v>
      </c>
      <c r="F67">
        <f>F12+(7/0.017)*(F13*F50-F28*F51)</f>
        <v>-0.18854737937930602</v>
      </c>
    </row>
    <row r="68" spans="1:6" ht="12.75">
      <c r="A68" t="s">
        <v>72</v>
      </c>
      <c r="B68">
        <f>B13+(8/0.017)*(B14*B50-B29*B51)</f>
        <v>-0.062203725385268305</v>
      </c>
      <c r="C68">
        <f>C13+(8/0.017)*(C14*C50-C29*C51)</f>
        <v>-0.08287859624546531</v>
      </c>
      <c r="D68">
        <f>D13+(8/0.017)*(D14*D50-D29*D51)</f>
        <v>-0.1128249611072919</v>
      </c>
      <c r="E68">
        <f>E13+(8/0.017)*(E14*E50-E29*E51)</f>
        <v>0.06976012769562136</v>
      </c>
      <c r="F68">
        <f>F13+(8/0.017)*(F14*F50-F29*F51)</f>
        <v>-0.02825246713892183</v>
      </c>
    </row>
    <row r="69" spans="1:6" ht="12.75">
      <c r="A69" t="s">
        <v>73</v>
      </c>
      <c r="B69">
        <f>B14+(9/0.017)*(B15*B50-B30*B51)</f>
        <v>0.0035318934921208106</v>
      </c>
      <c r="C69">
        <f>C14+(9/0.017)*(C15*C50-C30*C51)</f>
        <v>-0.08688778452473953</v>
      </c>
      <c r="D69">
        <f>D14+(9/0.017)*(D15*D50-D30*D51)</f>
        <v>-0.10042951085537505</v>
      </c>
      <c r="E69">
        <f>E14+(9/0.017)*(E15*E50-E30*E51)</f>
        <v>-0.04594455673486098</v>
      </c>
      <c r="F69">
        <f>F14+(9/0.017)*(F15*F50-F30*F51)</f>
        <v>-0.05477498941477989</v>
      </c>
    </row>
    <row r="70" spans="1:6" ht="12.75">
      <c r="A70" t="s">
        <v>74</v>
      </c>
      <c r="B70">
        <f>B15+(10/0.017)*(B16*B50-B31*B51)</f>
        <v>-0.4192037871687086</v>
      </c>
      <c r="C70">
        <f>C15+(10/0.017)*(C16*C50-C31*C51)</f>
        <v>-0.19113950909761043</v>
      </c>
      <c r="D70">
        <f>D15+(10/0.017)*(D16*D50-D31*D51)</f>
        <v>-0.21304546803735394</v>
      </c>
      <c r="E70">
        <f>E15+(10/0.017)*(E16*E50-E31*E51)</f>
        <v>-0.21247214922286045</v>
      </c>
      <c r="F70">
        <f>F15+(10/0.017)*(F16*F50-F31*F51)</f>
        <v>-0.4631850762333598</v>
      </c>
    </row>
    <row r="71" spans="1:6" ht="12.75">
      <c r="A71" t="s">
        <v>75</v>
      </c>
      <c r="B71">
        <f>B16+(11/0.017)*(B17*B50-B32*B51)</f>
        <v>0.005312022231665122</v>
      </c>
      <c r="C71">
        <f>C16+(11/0.017)*(C17*C50-C32*C51)</f>
        <v>-0.003890581741126017</v>
      </c>
      <c r="D71">
        <f>D16+(11/0.017)*(D17*D50-D32*D51)</f>
        <v>0.022997422600953523</v>
      </c>
      <c r="E71">
        <f>E16+(11/0.017)*(E17*E50-E32*E51)</f>
        <v>-0.00678600235492466</v>
      </c>
      <c r="F71">
        <f>F16+(11/0.017)*(F17*F50-F32*F51)</f>
        <v>0.0028938583350937687</v>
      </c>
    </row>
    <row r="72" spans="1:6" ht="12.75">
      <c r="A72" t="s">
        <v>76</v>
      </c>
      <c r="B72">
        <f>B17+(12/0.017)*(B18*B50-B33*B51)</f>
        <v>-0.0031337111652241754</v>
      </c>
      <c r="C72">
        <f>C17+(12/0.017)*(C18*C50-C33*C51)</f>
        <v>-0.03383698092049421</v>
      </c>
      <c r="D72">
        <f>D17+(12/0.017)*(D18*D50-D33*D51)</f>
        <v>-0.009897124747678586</v>
      </c>
      <c r="E72">
        <f>E17+(12/0.017)*(E18*E50-E33*E51)</f>
        <v>-0.035830862861298135</v>
      </c>
      <c r="F72">
        <f>F17+(12/0.017)*(F18*F50-F33*F51)</f>
        <v>-0.038519137022319086</v>
      </c>
    </row>
    <row r="73" spans="1:6" ht="12.75">
      <c r="A73" t="s">
        <v>77</v>
      </c>
      <c r="B73">
        <f>B18+(13/0.017)*(B19*B50-B34*B51)</f>
        <v>0.0003189599322533099</v>
      </c>
      <c r="C73">
        <f>C18+(13/0.017)*(C19*C50-C34*C51)</f>
        <v>-0.017716914017205675</v>
      </c>
      <c r="D73">
        <f>D18+(13/0.017)*(D19*D50-D34*D51)</f>
        <v>-0.011773476346451664</v>
      </c>
      <c r="E73">
        <f>E18+(13/0.017)*(E19*E50-E34*E51)</f>
        <v>-0.0039845237667515965</v>
      </c>
      <c r="F73">
        <f>F18+(13/0.017)*(F19*F50-F34*F51)</f>
        <v>-0.02198014657267562</v>
      </c>
    </row>
    <row r="74" spans="1:6" ht="12.75">
      <c r="A74" t="s">
        <v>78</v>
      </c>
      <c r="B74">
        <f>B19+(14/0.017)*(B20*B50-B35*B51)</f>
        <v>-0.2118426493928537</v>
      </c>
      <c r="C74">
        <f>C19+(14/0.017)*(C20*C50-C35*C51)</f>
        <v>-0.21258451149551713</v>
      </c>
      <c r="D74">
        <f>D19+(14/0.017)*(D20*D50-D35*D51)</f>
        <v>-0.2049814691844564</v>
      </c>
      <c r="E74">
        <f>E19+(14/0.017)*(E20*E50-E35*E51)</f>
        <v>-0.20478315195917435</v>
      </c>
      <c r="F74">
        <f>F19+(14/0.017)*(F20*F50-F35*F51)</f>
        <v>-0.1493804972611731</v>
      </c>
    </row>
    <row r="75" spans="1:6" ht="12.75">
      <c r="A75" t="s">
        <v>79</v>
      </c>
      <c r="B75" s="52">
        <f>B20</f>
        <v>0.0009410537</v>
      </c>
      <c r="C75" s="52">
        <f>C20</f>
        <v>-0.003738398</v>
      </c>
      <c r="D75" s="52">
        <f>D20</f>
        <v>-0.004115016</v>
      </c>
      <c r="E75" s="52">
        <f>E20</f>
        <v>-0.0005309205</v>
      </c>
      <c r="F75" s="52">
        <f>F20</f>
        <v>-0.00327868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-68.72077329217777</v>
      </c>
      <c r="C82">
        <f>C22+(2/0.017)*(C8*C51+C23*C50)</f>
        <v>-36.35288372005449</v>
      </c>
      <c r="D82">
        <f>D22+(2/0.017)*(D8*D51+D23*D50)</f>
        <v>43.68501863745961</v>
      </c>
      <c r="E82">
        <f>E22+(2/0.017)*(E8*E51+E23*E50)</f>
        <v>32.765222705861326</v>
      </c>
      <c r="F82">
        <f>F22+(2/0.017)*(F8*F51+F23*F50)</f>
        <v>3.1033554236198664</v>
      </c>
    </row>
    <row r="83" spans="1:6" ht="12.75">
      <c r="A83" t="s">
        <v>82</v>
      </c>
      <c r="B83">
        <f>B23+(3/0.017)*(B9*B51+B24*B50)</f>
        <v>-1.6668531313932093</v>
      </c>
      <c r="C83">
        <f>C23+(3/0.017)*(C9*C51+C24*C50)</f>
        <v>-3.0741916885876726</v>
      </c>
      <c r="D83">
        <f>D23+(3/0.017)*(D9*D51+D24*D50)</f>
        <v>-0.46322207575079555</v>
      </c>
      <c r="E83">
        <f>E23+(3/0.017)*(E9*E51+E24*E50)</f>
        <v>0.8431122789330376</v>
      </c>
      <c r="F83">
        <f>F23+(3/0.017)*(F9*F51+F24*F50)</f>
        <v>5.596376579105648</v>
      </c>
    </row>
    <row r="84" spans="1:6" ht="12.75">
      <c r="A84" t="s">
        <v>83</v>
      </c>
      <c r="B84">
        <f>B24+(4/0.017)*(B10*B51+B25*B50)</f>
        <v>0.5755743310659033</v>
      </c>
      <c r="C84">
        <f>C24+(4/0.017)*(C10*C51+C25*C50)</f>
        <v>-6.4395594084579555</v>
      </c>
      <c r="D84">
        <f>D24+(4/0.017)*(D10*D51+D25*D50)</f>
        <v>-4.937610282760413</v>
      </c>
      <c r="E84">
        <f>E24+(4/0.017)*(E10*E51+E25*E50)</f>
        <v>1.6813060047917543</v>
      </c>
      <c r="F84">
        <f>F24+(4/0.017)*(F10*F51+F25*F50)</f>
        <v>2.361746238729646</v>
      </c>
    </row>
    <row r="85" spans="1:6" ht="12.75">
      <c r="A85" t="s">
        <v>84</v>
      </c>
      <c r="B85">
        <f>B25+(5/0.017)*(B11*B51+B26*B50)</f>
        <v>-0.5205015259071586</v>
      </c>
      <c r="C85">
        <f>C25+(5/0.017)*(C11*C51+C26*C50)</f>
        <v>-0.9398319533877542</v>
      </c>
      <c r="D85">
        <f>D25+(5/0.017)*(D11*D51+D26*D50)</f>
        <v>-0.10069062687655819</v>
      </c>
      <c r="E85">
        <f>E25+(5/0.017)*(E11*E51+E26*E50)</f>
        <v>0.5879918049378903</v>
      </c>
      <c r="F85">
        <f>F25+(5/0.017)*(F11*F51+F26*F50)</f>
        <v>-0.18832796816403224</v>
      </c>
    </row>
    <row r="86" spans="1:6" ht="12.75">
      <c r="A86" t="s">
        <v>85</v>
      </c>
      <c r="B86">
        <f>B26+(6/0.017)*(B12*B51+B27*B50)</f>
        <v>0.5547911591040007</v>
      </c>
      <c r="C86">
        <f>C26+(6/0.017)*(C12*C51+C27*C50)</f>
        <v>0.5755081841636899</v>
      </c>
      <c r="D86">
        <f>D26+(6/0.017)*(D12*D51+D27*D50)</f>
        <v>0.471722159002252</v>
      </c>
      <c r="E86">
        <f>E26+(6/0.017)*(E12*E51+E27*E50)</f>
        <v>0.001377121894797678</v>
      </c>
      <c r="F86">
        <f>F26+(6/0.017)*(F12*F51+F27*F50)</f>
        <v>0.5270332418801236</v>
      </c>
    </row>
    <row r="87" spans="1:6" ht="12.75">
      <c r="A87" t="s">
        <v>86</v>
      </c>
      <c r="B87">
        <f>B27+(7/0.017)*(B13*B51+B28*B50)</f>
        <v>-0.13856827539810465</v>
      </c>
      <c r="C87">
        <f>C27+(7/0.017)*(C13*C51+C28*C50)</f>
        <v>-0.05082335214800621</v>
      </c>
      <c r="D87">
        <f>D27+(7/0.017)*(D13*D51+D28*D50)</f>
        <v>-0.2176744876474386</v>
      </c>
      <c r="E87">
        <f>E27+(7/0.017)*(E13*E51+E28*E50)</f>
        <v>-0.012803618180758237</v>
      </c>
      <c r="F87">
        <f>F27+(7/0.017)*(F13*F51+F28*F50)</f>
        <v>0.5958976888786116</v>
      </c>
    </row>
    <row r="88" spans="1:6" ht="12.75">
      <c r="A88" t="s">
        <v>87</v>
      </c>
      <c r="B88">
        <f>B28+(8/0.017)*(B14*B51+B29*B50)</f>
        <v>0.05251990248810333</v>
      </c>
      <c r="C88">
        <f>C28+(8/0.017)*(C14*C51+C29*C50)</f>
        <v>-0.47498309741829386</v>
      </c>
      <c r="D88">
        <f>D28+(8/0.017)*(D14*D51+D29*D50)</f>
        <v>-0.29394934289902264</v>
      </c>
      <c r="E88">
        <f>E28+(8/0.017)*(E14*E51+E29*E50)</f>
        <v>0.3909759374243299</v>
      </c>
      <c r="F88">
        <f>F28+(8/0.017)*(F14*F51+F29*F50)</f>
        <v>0.24165895437326115</v>
      </c>
    </row>
    <row r="89" spans="1:6" ht="12.75">
      <c r="A89" t="s">
        <v>88</v>
      </c>
      <c r="B89">
        <f>B29+(9/0.017)*(B15*B51+B30*B50)</f>
        <v>-0.020412168443341868</v>
      </c>
      <c r="C89">
        <f>C29+(9/0.017)*(C15*C51+C30*C50)</f>
        <v>-0.11480413444246959</v>
      </c>
      <c r="D89">
        <f>D29+(9/0.017)*(D15*D51+D30*D50)</f>
        <v>0.004474786950762651</v>
      </c>
      <c r="E89">
        <f>E29+(9/0.017)*(E15*E51+E30*E50)</f>
        <v>0.07761693301855442</v>
      </c>
      <c r="F89">
        <f>F29+(9/0.017)*(F15*F51+F30*F50)</f>
        <v>0.08092052121821791</v>
      </c>
    </row>
    <row r="90" spans="1:6" ht="12.75">
      <c r="A90" t="s">
        <v>89</v>
      </c>
      <c r="B90">
        <f>B30+(10/0.017)*(B16*B51+B31*B50)</f>
        <v>0.17524105172940085</v>
      </c>
      <c r="C90">
        <f>C30+(10/0.017)*(C16*C51+C31*C50)</f>
        <v>0.09010725199922395</v>
      </c>
      <c r="D90">
        <f>D30+(10/0.017)*(D16*D51+D31*D50)</f>
        <v>0.16496871332595578</v>
      </c>
      <c r="E90">
        <f>E30+(10/0.017)*(E16*E51+E31*E50)</f>
        <v>0.07580055099208484</v>
      </c>
      <c r="F90">
        <f>F30+(10/0.017)*(F16*F51+F31*F50)</f>
        <v>0.16514776418730448</v>
      </c>
    </row>
    <row r="91" spans="1:6" ht="12.75">
      <c r="A91" t="s">
        <v>90</v>
      </c>
      <c r="B91">
        <f>B31+(11/0.017)*(B17*B51+B32*B50)</f>
        <v>-0.0007977393495469933</v>
      </c>
      <c r="C91">
        <f>C31+(11/0.017)*(C17*C51+C32*C50)</f>
        <v>-0.008738082507355124</v>
      </c>
      <c r="D91">
        <f>D31+(11/0.017)*(D17*D51+D32*D50)</f>
        <v>-0.003857127546706643</v>
      </c>
      <c r="E91">
        <f>E31+(11/0.017)*(E17*E51+E32*E50)</f>
        <v>0.0031857667099496807</v>
      </c>
      <c r="F91">
        <f>F31+(11/0.017)*(F17*F51+F32*F50)</f>
        <v>0.06915908007143685</v>
      </c>
    </row>
    <row r="92" spans="1:6" ht="12.75">
      <c r="A92" t="s">
        <v>91</v>
      </c>
      <c r="B92">
        <f>B32+(12/0.017)*(B18*B51+B33*B50)</f>
        <v>-0.029310707412269568</v>
      </c>
      <c r="C92">
        <f>C32+(12/0.017)*(C18*C51+C33*C50)</f>
        <v>-0.014278799651058773</v>
      </c>
      <c r="D92">
        <f>D32+(12/0.017)*(D18*D51+D33*D50)</f>
        <v>-0.01826719339401668</v>
      </c>
      <c r="E92">
        <f>E32+(12/0.017)*(E18*E51+E33*E50)</f>
        <v>0.041316003485919635</v>
      </c>
      <c r="F92">
        <f>F32+(12/0.017)*(F18*F51+F33*F50)</f>
        <v>0.03570129391567364</v>
      </c>
    </row>
    <row r="93" spans="1:6" ht="12.75">
      <c r="A93" t="s">
        <v>92</v>
      </c>
      <c r="B93">
        <f>B33+(13/0.017)*(B19*B51+B34*B50)</f>
        <v>0.07727183345901313</v>
      </c>
      <c r="C93">
        <f>C33+(13/0.017)*(C19*C51+C34*C50)</f>
        <v>0.07325918786077806</v>
      </c>
      <c r="D93">
        <f>D33+(13/0.017)*(D19*D51+D34*D50)</f>
        <v>0.06705106884713039</v>
      </c>
      <c r="E93">
        <f>E33+(13/0.017)*(E19*E51+E34*E50)</f>
        <v>0.07115956246082415</v>
      </c>
      <c r="F93">
        <f>F33+(13/0.017)*(F19*F51+F34*F50)</f>
        <v>0.06091820784787601</v>
      </c>
    </row>
    <row r="94" spans="1:6" ht="12.75">
      <c r="A94" t="s">
        <v>93</v>
      </c>
      <c r="B94">
        <f>B34+(14/0.017)*(B20*B51+B35*B50)</f>
        <v>0.022117135055866606</v>
      </c>
      <c r="C94">
        <f>C34+(14/0.017)*(C20*C51+C35*C50)</f>
        <v>0.017494977529192105</v>
      </c>
      <c r="D94">
        <f>D34+(14/0.017)*(D20*D51+D35*D50)</f>
        <v>0.011967242944252058</v>
      </c>
      <c r="E94">
        <f>E34+(14/0.017)*(E20*E51+E35*E50)</f>
        <v>-0.002144748386109866</v>
      </c>
      <c r="F94">
        <f>F34+(14/0.017)*(F20*F51+F35*F50)</f>
        <v>-0.03665026031049121</v>
      </c>
    </row>
    <row r="95" spans="1:6" ht="12.75">
      <c r="A95" t="s">
        <v>94</v>
      </c>
      <c r="B95" s="52">
        <f>B35</f>
        <v>0.003355281</v>
      </c>
      <c r="C95" s="52">
        <f>C35</f>
        <v>0.002439979</v>
      </c>
      <c r="D95" s="52">
        <f>D35</f>
        <v>0.002298715</v>
      </c>
      <c r="E95" s="52">
        <f>E35</f>
        <v>-0.0006943125</v>
      </c>
      <c r="F95" s="52">
        <f>F35</f>
        <v>0.004253846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2.05659844096372</v>
      </c>
      <c r="C103">
        <f>C63*10000/C62</f>
        <v>2.6476802420846015</v>
      </c>
      <c r="D103">
        <f>D63*10000/D62</f>
        <v>-0.010663020049511321</v>
      </c>
      <c r="E103">
        <f>E63*10000/E62</f>
        <v>1.289726859470327</v>
      </c>
      <c r="F103">
        <f>F63*10000/F62</f>
        <v>-2.4458942585132974</v>
      </c>
      <c r="G103">
        <f>AVERAGE(C103:E103)</f>
        <v>1.308914693835139</v>
      </c>
      <c r="H103">
        <f>STDEV(C103:E103)</f>
        <v>1.3292754998773462</v>
      </c>
      <c r="I103">
        <f>(B103*B4+C103*C4+D103*D4+E103*E4+F103*F4)/SUM(B4:F4)</f>
        <v>0.9169062623451376</v>
      </c>
      <c r="K103">
        <f>(LN(H103)+LN(H123))/2-LN(K114*K115^3)</f>
        <v>-3.391031527721124</v>
      </c>
    </row>
    <row r="104" spans="1:11" ht="12.75">
      <c r="A104" t="s">
        <v>68</v>
      </c>
      <c r="B104">
        <f>B64*10000/B62</f>
        <v>0.21569894843021217</v>
      </c>
      <c r="C104">
        <f>C64*10000/C62</f>
        <v>-0.23763884705732147</v>
      </c>
      <c r="D104">
        <f>D64*10000/D62</f>
        <v>-0.10094447806952768</v>
      </c>
      <c r="E104">
        <f>E64*10000/E62</f>
        <v>0.41885233145531076</v>
      </c>
      <c r="F104">
        <f>F64*10000/F62</f>
        <v>-1.4170000812452452</v>
      </c>
      <c r="G104">
        <f>AVERAGE(C104:E104)</f>
        <v>0.02675633544282054</v>
      </c>
      <c r="H104">
        <f>STDEV(C104:E104)</f>
        <v>0.3463752159075658</v>
      </c>
      <c r="I104">
        <f>(B104*B4+C104*C4+D104*D4+E104*E4+F104*F4)/SUM(B4:F4)</f>
        <v>-0.13834880590612772</v>
      </c>
      <c r="K104">
        <f>(LN(H104)+LN(H124))/2-LN(K114*K115^4)</f>
        <v>-3.0856389273291076</v>
      </c>
    </row>
    <row r="105" spans="1:11" ht="12.75">
      <c r="A105" t="s">
        <v>69</v>
      </c>
      <c r="B105">
        <f>B65*10000/B62</f>
        <v>-0.20439643747155808</v>
      </c>
      <c r="C105">
        <f>C65*10000/C62</f>
        <v>-1.024945782598869</v>
      </c>
      <c r="D105">
        <f>D65*10000/D62</f>
        <v>-0.13666577200920726</v>
      </c>
      <c r="E105">
        <f>E65*10000/E62</f>
        <v>-0.470456984837314</v>
      </c>
      <c r="F105">
        <f>F65*10000/F62</f>
        <v>-0.5368472728102156</v>
      </c>
      <c r="G105">
        <f>AVERAGE(C105:E105)</f>
        <v>-0.5440228464817968</v>
      </c>
      <c r="H105">
        <f>STDEV(C105:E105)</f>
        <v>0.44868618911541475</v>
      </c>
      <c r="I105">
        <f>(B105*B4+C105*C4+D105*D4+E105*E4+F105*F4)/SUM(B4:F4)</f>
        <v>-0.49393412585277163</v>
      </c>
      <c r="K105">
        <f>(LN(H105)+LN(H125))/2-LN(K114*K115^5)</f>
        <v>-3.230487396301352</v>
      </c>
    </row>
    <row r="106" spans="1:11" ht="12.75">
      <c r="A106" t="s">
        <v>70</v>
      </c>
      <c r="B106">
        <f>B66*10000/B62</f>
        <v>2.131786643254303</v>
      </c>
      <c r="C106">
        <f>C66*10000/C62</f>
        <v>1.7288693624920666</v>
      </c>
      <c r="D106">
        <f>D66*10000/D62</f>
        <v>1.387830807748375</v>
      </c>
      <c r="E106">
        <f>E66*10000/E62</f>
        <v>1.376870573292903</v>
      </c>
      <c r="F106">
        <f>F66*10000/F62</f>
        <v>13.032044671835207</v>
      </c>
      <c r="G106">
        <f>AVERAGE(C106:E106)</f>
        <v>1.4978569145111147</v>
      </c>
      <c r="H106">
        <f>STDEV(C106:E106)</f>
        <v>0.20013769016965238</v>
      </c>
      <c r="I106">
        <f>(B106*B4+C106*C4+D106*D4+E106*E4+F106*F4)/SUM(B4:F4)</f>
        <v>3.1271077188222165</v>
      </c>
      <c r="K106">
        <f>(LN(H106)+LN(H126))/2-LN(K114*K115^6)</f>
        <v>-3.50115995555739</v>
      </c>
    </row>
    <row r="107" spans="1:11" ht="12.75">
      <c r="A107" t="s">
        <v>71</v>
      </c>
      <c r="B107">
        <f>B67*10000/B62</f>
        <v>-0.06292355768652946</v>
      </c>
      <c r="C107">
        <f>C67*10000/C62</f>
        <v>0.06781459419585263</v>
      </c>
      <c r="D107">
        <f>D67*10000/D62</f>
        <v>-0.13479137129040994</v>
      </c>
      <c r="E107">
        <f>E67*10000/E62</f>
        <v>-0.015025402674863597</v>
      </c>
      <c r="F107">
        <f>F67*10000/F62</f>
        <v>-0.1885488736993213</v>
      </c>
      <c r="G107">
        <f>AVERAGE(C107:E107)</f>
        <v>-0.027334059923140305</v>
      </c>
      <c r="H107">
        <f>STDEV(C107:E107)</f>
        <v>0.10186226776926195</v>
      </c>
      <c r="I107">
        <f>(B107*B4+C107*C4+D107*D4+E107*E4+F107*F4)/SUM(B4:F4)</f>
        <v>-0.05396529992605008</v>
      </c>
      <c r="K107">
        <f>(LN(H107)+LN(H127))/2-LN(K114*K115^7)</f>
        <v>-3.7636712176525267</v>
      </c>
    </row>
    <row r="108" spans="1:9" ht="12.75">
      <c r="A108" t="s">
        <v>72</v>
      </c>
      <c r="B108">
        <f>B68*10000/B62</f>
        <v>-0.06220439248726351</v>
      </c>
      <c r="C108">
        <f>C68*10000/C62</f>
        <v>-0.08287811471331151</v>
      </c>
      <c r="D108">
        <f>D68*10000/D62</f>
        <v>-0.11282500693216084</v>
      </c>
      <c r="E108">
        <f>E68*10000/E62</f>
        <v>0.06975996486718497</v>
      </c>
      <c r="F108">
        <f>F68*10000/F62</f>
        <v>-0.02825269105201606</v>
      </c>
      <c r="G108">
        <f>AVERAGE(C108:E108)</f>
        <v>-0.04198105225942913</v>
      </c>
      <c r="H108">
        <f>STDEV(C108:E108)</f>
        <v>0.09792213881324051</v>
      </c>
      <c r="I108">
        <f>(B108*B4+C108*C4+D108*D4+E108*E4+F108*F4)/SUM(B4:F4)</f>
        <v>-0.04308574386856638</v>
      </c>
    </row>
    <row r="109" spans="1:9" ht="12.75">
      <c r="A109" t="s">
        <v>73</v>
      </c>
      <c r="B109">
        <f>B69*10000/B62</f>
        <v>0.003531931369807088</v>
      </c>
      <c r="C109">
        <f>C69*10000/C62</f>
        <v>-0.08688727969883854</v>
      </c>
      <c r="D109">
        <f>D69*10000/D62</f>
        <v>-0.1004295516457208</v>
      </c>
      <c r="E109">
        <f>E69*10000/E62</f>
        <v>-0.045944449494800206</v>
      </c>
      <c r="F109">
        <f>F69*10000/F62</f>
        <v>-0.05477542353040264</v>
      </c>
      <c r="G109">
        <f>AVERAGE(C109:E109)</f>
        <v>-0.07775376027978652</v>
      </c>
      <c r="H109">
        <f>STDEV(C109:E109)</f>
        <v>0.028367630705307664</v>
      </c>
      <c r="I109">
        <f>(B109*B4+C109*C4+D109*D4+E109*E4+F109*F4)/SUM(B4:F4)</f>
        <v>-0.0629181082467614</v>
      </c>
    </row>
    <row r="110" spans="1:11" ht="12.75">
      <c r="A110" t="s">
        <v>74</v>
      </c>
      <c r="B110">
        <f>B70*10000/B62</f>
        <v>-0.41920828290720474</v>
      </c>
      <c r="C110">
        <f>C70*10000/C62</f>
        <v>-0.19113839855974343</v>
      </c>
      <c r="D110">
        <f>D70*10000/D62</f>
        <v>-0.2130455545676798</v>
      </c>
      <c r="E110">
        <f>E70*10000/E62</f>
        <v>-0.21247165328758943</v>
      </c>
      <c r="F110">
        <f>F70*10000/F62</f>
        <v>-0.46318874717661274</v>
      </c>
      <c r="G110">
        <f>AVERAGE(C110:E110)</f>
        <v>-0.2055518688050042</v>
      </c>
      <c r="H110">
        <f>STDEV(C110:E110)</f>
        <v>0.01248572921591299</v>
      </c>
      <c r="I110">
        <f>(B110*B4+C110*C4+D110*D4+E110*E4+F110*F4)/SUM(B4:F4)</f>
        <v>-0.27083817395900317</v>
      </c>
      <c r="K110">
        <f>EXP(AVERAGE(K103:K107))</f>
        <v>0.03356075821188603</v>
      </c>
    </row>
    <row r="111" spans="1:9" ht="12.75">
      <c r="A111" t="s">
        <v>75</v>
      </c>
      <c r="B111">
        <f>B71*10000/B62</f>
        <v>0.005312079200288904</v>
      </c>
      <c r="C111">
        <f>C71*10000/C62</f>
        <v>-0.003890559136493576</v>
      </c>
      <c r="D111">
        <f>D71*10000/D62</f>
        <v>0.022997431941562785</v>
      </c>
      <c r="E111">
        <f>E71*10000/E62</f>
        <v>-0.0067859865155879325</v>
      </c>
      <c r="F111">
        <f>F71*10000/F62</f>
        <v>0.0028938812701801418</v>
      </c>
      <c r="G111">
        <f>AVERAGE(C111:E111)</f>
        <v>0.004106962096493759</v>
      </c>
      <c r="H111">
        <f>STDEV(C111:E111)</f>
        <v>0.016423558175757743</v>
      </c>
      <c r="I111">
        <f>(B111*B4+C111*C4+D111*D4+E111*E4+F111*F4)/SUM(B4:F4)</f>
        <v>0.004118801155772654</v>
      </c>
    </row>
    <row r="112" spans="1:9" ht="12.75">
      <c r="A112" t="s">
        <v>76</v>
      </c>
      <c r="B112">
        <f>B72*10000/B62</f>
        <v>-0.00313374477261598</v>
      </c>
      <c r="C112">
        <f>C72*10000/C62</f>
        <v>-0.033836784324569096</v>
      </c>
      <c r="D112">
        <f>D72*10000/D62</f>
        <v>-0.009897128767484487</v>
      </c>
      <c r="E112">
        <f>E72*10000/E62</f>
        <v>-0.035830779227801944</v>
      </c>
      <c r="F112">
        <f>F72*10000/F62</f>
        <v>-0.038519442303239</v>
      </c>
      <c r="G112">
        <f>AVERAGE(C112:E112)</f>
        <v>-0.026521564106618507</v>
      </c>
      <c r="H112">
        <f>STDEV(C112:E112)</f>
        <v>0.014431662817475877</v>
      </c>
      <c r="I112">
        <f>(B112*B4+C112*C4+D112*D4+E112*E4+F112*F4)/SUM(B4:F4)</f>
        <v>-0.024734039558246778</v>
      </c>
    </row>
    <row r="113" spans="1:9" ht="12.75">
      <c r="A113" t="s">
        <v>77</v>
      </c>
      <c r="B113">
        <f>B73*10000/B62</f>
        <v>0.0003189633529295777</v>
      </c>
      <c r="C113">
        <f>C73*10000/C62</f>
        <v>-0.01771681108032991</v>
      </c>
      <c r="D113">
        <f>D73*10000/D62</f>
        <v>-0.011773481128354581</v>
      </c>
      <c r="E113">
        <f>E73*10000/E62</f>
        <v>-0.003984514466399144</v>
      </c>
      <c r="F113">
        <f>F73*10000/F62</f>
        <v>-0.02198032077490039</v>
      </c>
      <c r="G113">
        <f>AVERAGE(C113:E113)</f>
        <v>-0.011158268891694544</v>
      </c>
      <c r="H113">
        <f>STDEV(C113:E113)</f>
        <v>0.006886788594500764</v>
      </c>
      <c r="I113">
        <f>(B113*B4+C113*C4+D113*D4+E113*E4+F113*F4)/SUM(B4:F4)</f>
        <v>-0.010939139572275</v>
      </c>
    </row>
    <row r="114" spans="1:11" ht="12.75">
      <c r="A114" t="s">
        <v>78</v>
      </c>
      <c r="B114">
        <f>B74*10000/B62</f>
        <v>-0.2118449212930205</v>
      </c>
      <c r="C114">
        <f>C74*10000/C62</f>
        <v>-0.21258327636024307</v>
      </c>
      <c r="D114">
        <f>D74*10000/D62</f>
        <v>-0.20498155243951688</v>
      </c>
      <c r="E114">
        <f>E74*10000/E62</f>
        <v>-0.2047826739709376</v>
      </c>
      <c r="F114">
        <f>F74*10000/F62</f>
        <v>-0.14938168116660677</v>
      </c>
      <c r="G114">
        <f>AVERAGE(C114:E114)</f>
        <v>-0.20744916759023255</v>
      </c>
      <c r="H114">
        <f>STDEV(C114:E114)</f>
        <v>0.00444738044336562</v>
      </c>
      <c r="I114">
        <f>(B114*B4+C114*C4+D114*D4+E114*E4+F114*F4)/SUM(B4:F4)</f>
        <v>-0.20034669482975628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0.0009410637923023014</v>
      </c>
      <c r="C115">
        <f>C75*10000/C62</f>
        <v>-0.0037383762795688844</v>
      </c>
      <c r="D115">
        <f>D75*10000/D62</f>
        <v>-0.004115017671350621</v>
      </c>
      <c r="E115">
        <f>E75*10000/E62</f>
        <v>-0.0005309192607683971</v>
      </c>
      <c r="F115">
        <f>F75*10000/F62</f>
        <v>-0.0032787059849654966</v>
      </c>
      <c r="G115">
        <f>AVERAGE(C115:E115)</f>
        <v>-0.002794771070562635</v>
      </c>
      <c r="H115">
        <f>STDEV(C115:E115)</f>
        <v>0.001969576971593722</v>
      </c>
      <c r="I115">
        <f>(B115*B4+C115*C4+D115*D4+E115*E4+F115*F4)/SUM(B4:F4)</f>
        <v>-0.0023182697955767633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-68.72151028605862</v>
      </c>
      <c r="C122">
        <f>C82*10000/C62</f>
        <v>-36.35267250650615</v>
      </c>
      <c r="D122">
        <f>D82*10000/D62</f>
        <v>43.68503638052138</v>
      </c>
      <c r="E122">
        <f>E82*10000/E62</f>
        <v>32.76514622793393</v>
      </c>
      <c r="F122">
        <f>F82*10000/F62</f>
        <v>3.1033800190618144</v>
      </c>
      <c r="G122">
        <f>AVERAGE(C122:E122)</f>
        <v>13.365836700649721</v>
      </c>
      <c r="H122">
        <f>STDEV(C122:E122)</f>
        <v>43.402288172084624</v>
      </c>
      <c r="I122">
        <f>(B122*B4+C122*C4+D122*D4+E122*E4+F122*F4)/SUM(B4:F4)</f>
        <v>0.10141603346481957</v>
      </c>
    </row>
    <row r="123" spans="1:9" ht="12.75">
      <c r="A123" t="s">
        <v>82</v>
      </c>
      <c r="B123">
        <f>B83*10000/B62</f>
        <v>-1.666871007509837</v>
      </c>
      <c r="C123">
        <f>C83*10000/C62</f>
        <v>-3.0741738272554096</v>
      </c>
      <c r="D123">
        <f>D83*10000/D62</f>
        <v>-0.4632222638925924</v>
      </c>
      <c r="E123">
        <f>E83*10000/E62</f>
        <v>0.8431103110086858</v>
      </c>
      <c r="F123">
        <f>F83*10000/F62</f>
        <v>5.596420932824924</v>
      </c>
      <c r="G123">
        <f>AVERAGE(C123:E123)</f>
        <v>-0.8980952600464387</v>
      </c>
      <c r="H123">
        <f>STDEV(C123:E123)</f>
        <v>1.9945211573362005</v>
      </c>
      <c r="I123">
        <f>(B123*B4+C123*C4+D123*D4+E123*E4+F123*F4)/SUM(B4:F4)</f>
        <v>-0.1440724431611029</v>
      </c>
    </row>
    <row r="124" spans="1:9" ht="12.75">
      <c r="A124" t="s">
        <v>83</v>
      </c>
      <c r="B124">
        <f>B84*10000/B62</f>
        <v>0.5755805037956274</v>
      </c>
      <c r="C124">
        <f>C84*10000/C62</f>
        <v>-6.439521994034305</v>
      </c>
      <c r="D124">
        <f>D84*10000/D62</f>
        <v>-4.937612288215073</v>
      </c>
      <c r="E124">
        <f>E84*10000/E62</f>
        <v>1.6813020804235388</v>
      </c>
      <c r="F124">
        <f>F84*10000/F62</f>
        <v>2.3617649565961427</v>
      </c>
      <c r="G124">
        <f>AVERAGE(C124:E124)</f>
        <v>-3.2319440672752795</v>
      </c>
      <c r="H124">
        <f>STDEV(C124:E124)</f>
        <v>4.320755023374556</v>
      </c>
      <c r="I124">
        <f>(B124*B4+C124*C4+D124*D4+E124*E4+F124*F4)/SUM(B4:F4)</f>
        <v>-1.9352570553947326</v>
      </c>
    </row>
    <row r="125" spans="1:9" ht="12.75">
      <c r="A125" t="s">
        <v>84</v>
      </c>
      <c r="B125">
        <f>B85*10000/B62</f>
        <v>-0.5205071080102286</v>
      </c>
      <c r="C125">
        <f>C85*10000/C62</f>
        <v>-0.9398264928789469</v>
      </c>
      <c r="D125">
        <f>D85*10000/D62</f>
        <v>-0.10069066777295856</v>
      </c>
      <c r="E125">
        <f>E85*10000/E62</f>
        <v>0.5879904324950728</v>
      </c>
      <c r="F125">
        <f>F85*10000/F62</f>
        <v>-0.18832946074511817</v>
      </c>
      <c r="G125">
        <f>AVERAGE(C125:E125)</f>
        <v>-0.15084224271894422</v>
      </c>
      <c r="H125">
        <f>STDEV(C125:E125)</f>
        <v>0.7651421598088834</v>
      </c>
      <c r="I125">
        <f>(B125*B4+C125*C4+D125*D4+E125*E4+F125*F4)/SUM(B4:F4)</f>
        <v>-0.2094852840813709</v>
      </c>
    </row>
    <row r="126" spans="1:9" ht="12.75">
      <c r="A126" t="s">
        <v>85</v>
      </c>
      <c r="B126">
        <f>B86*10000/B62</f>
        <v>0.5547971089452178</v>
      </c>
      <c r="C126">
        <f>C86*10000/C62</f>
        <v>0.5755048404089931</v>
      </c>
      <c r="D126">
        <f>D86*10000/D62</f>
        <v>0.47172235059643386</v>
      </c>
      <c r="E126">
        <f>E86*10000/E62</f>
        <v>0.0013771186804313596</v>
      </c>
      <c r="F126">
        <f>F86*10000/F62</f>
        <v>0.5270374188478685</v>
      </c>
      <c r="G126">
        <f>AVERAGE(C126:E126)</f>
        <v>0.34953476989528615</v>
      </c>
      <c r="H126">
        <f>STDEV(C126:E126)</f>
        <v>0.3059460963511494</v>
      </c>
      <c r="I126">
        <f>(B126*B4+C126*C4+D126*D4+E126*E4+F126*F4)/SUM(B4:F4)</f>
        <v>0.40295494814653715</v>
      </c>
    </row>
    <row r="127" spans="1:9" ht="12.75">
      <c r="A127" t="s">
        <v>86</v>
      </c>
      <c r="B127">
        <f>B87*10000/B62</f>
        <v>-0.13856976146943586</v>
      </c>
      <c r="C127">
        <f>C87*10000/C62</f>
        <v>-0.05082305685972513</v>
      </c>
      <c r="D127">
        <f>D87*10000/D62</f>
        <v>-0.21767457605788224</v>
      </c>
      <c r="E127">
        <f>E87*10000/E62</f>
        <v>-0.012803588295590343</v>
      </c>
      <c r="F127">
        <f>F87*10000/F62</f>
        <v>0.5959024116270607</v>
      </c>
      <c r="G127">
        <f>AVERAGE(C127:E127)</f>
        <v>-0.09376707373773258</v>
      </c>
      <c r="H127">
        <f>STDEV(C127:E127)</f>
        <v>0.10897785025356403</v>
      </c>
      <c r="I127">
        <f>(B127*B4+C127*C4+D127*D4+E127*E4+F127*F4)/SUM(B4:F4)</f>
        <v>-0.008324706089042715</v>
      </c>
    </row>
    <row r="128" spans="1:9" ht="12.75">
      <c r="A128" t="s">
        <v>87</v>
      </c>
      <c r="B128">
        <f>B88*10000/B62</f>
        <v>0.05252046573622908</v>
      </c>
      <c r="C128">
        <f>C88*10000/C62</f>
        <v>-0.4749803377234597</v>
      </c>
      <c r="D128">
        <f>D88*10000/D62</f>
        <v>-0.29394946228918223</v>
      </c>
      <c r="E128">
        <f>E88*10000/E62</f>
        <v>0.39097502483998325</v>
      </c>
      <c r="F128">
        <f>F88*10000/F62</f>
        <v>0.2416608696256162</v>
      </c>
      <c r="G128">
        <f>AVERAGE(C128:E128)</f>
        <v>-0.12598492505755288</v>
      </c>
      <c r="H128">
        <f>STDEV(C128:E128)</f>
        <v>0.45675894825791047</v>
      </c>
      <c r="I128">
        <f>(B128*B4+C128*C4+D128*D4+E128*E4+F128*F4)/SUM(B4:F4)</f>
        <v>-0.051169975422387604</v>
      </c>
    </row>
    <row r="129" spans="1:9" ht="12.75">
      <c r="A129" t="s">
        <v>88</v>
      </c>
      <c r="B129">
        <f>B89*10000/B62</f>
        <v>-0.02041238735303274</v>
      </c>
      <c r="C129">
        <f>C89*10000/C62</f>
        <v>-0.11480346742004607</v>
      </c>
      <c r="D129">
        <f>D89*10000/D62</f>
        <v>0.004474788768237468</v>
      </c>
      <c r="E129">
        <f>E89*10000/E62</f>
        <v>0.07761675185139981</v>
      </c>
      <c r="F129">
        <f>F89*10000/F62</f>
        <v>0.08092116254855568</v>
      </c>
      <c r="G129">
        <f>AVERAGE(C129:E129)</f>
        <v>-0.010903975600136265</v>
      </c>
      <c r="H129">
        <f>STDEV(C129:E129)</f>
        <v>0.0971275707059602</v>
      </c>
      <c r="I129">
        <f>(B129*B4+C129*C4+D129*D4+E129*E4+F129*F4)/SUM(B4:F4)</f>
        <v>-5.516591162838878E-05</v>
      </c>
    </row>
    <row r="130" spans="1:9" ht="12.75">
      <c r="A130" t="s">
        <v>89</v>
      </c>
      <c r="B130">
        <f>B90*10000/B62</f>
        <v>0.17524293109682662</v>
      </c>
      <c r="C130">
        <f>C90*10000/C62</f>
        <v>0.09010672846792524</v>
      </c>
      <c r="D130">
        <f>D90*10000/D62</f>
        <v>0.16496878032947693</v>
      </c>
      <c r="E130">
        <f>E90*10000/E62</f>
        <v>0.07580037406458193</v>
      </c>
      <c r="F130">
        <f>F90*10000/F62</f>
        <v>0.16514907305518858</v>
      </c>
      <c r="G130">
        <f>AVERAGE(C130:E130)</f>
        <v>0.1102919609539947</v>
      </c>
      <c r="H130">
        <f>STDEV(C130:E130)</f>
        <v>0.04788876566422278</v>
      </c>
      <c r="I130">
        <f>(B130*B4+C130*C4+D130*D4+E130*E4+F130*F4)/SUM(B4:F4)</f>
        <v>0.1270092889090082</v>
      </c>
    </row>
    <row r="131" spans="1:9" ht="12.75">
      <c r="A131" t="s">
        <v>90</v>
      </c>
      <c r="B131">
        <f>B91*10000/B62</f>
        <v>-0.0007977479048788234</v>
      </c>
      <c r="C131">
        <f>C91*10000/C62</f>
        <v>-0.008738031738304</v>
      </c>
      <c r="D131">
        <f>D91*10000/D62</f>
        <v>-0.003857129113313559</v>
      </c>
      <c r="E131">
        <f>E91*10000/E62</f>
        <v>0.0031857592739912154</v>
      </c>
      <c r="F131">
        <f>F91*10000/F62</f>
        <v>0.06915962818723634</v>
      </c>
      <c r="G131">
        <f>AVERAGE(C131:E131)</f>
        <v>-0.0031364671925421146</v>
      </c>
      <c r="H131">
        <f>STDEV(C131:E131)</f>
        <v>0.00599447355730764</v>
      </c>
      <c r="I131">
        <f>(B131*B4+C131*C4+D131*D4+E131*E4+F131*F4)/SUM(B4:F4)</f>
        <v>0.006837956023656726</v>
      </c>
    </row>
    <row r="132" spans="1:9" ht="12.75">
      <c r="A132" t="s">
        <v>91</v>
      </c>
      <c r="B132">
        <f>B92*10000/B62</f>
        <v>-0.029311021754075857</v>
      </c>
      <c r="C132">
        <f>C92*10000/C62</f>
        <v>-0.014278716689939</v>
      </c>
      <c r="D132">
        <f>D92*10000/D62</f>
        <v>-0.018267200813400965</v>
      </c>
      <c r="E132">
        <f>E92*10000/E62</f>
        <v>0.04131590704945273</v>
      </c>
      <c r="F132">
        <f>F92*10000/F62</f>
        <v>0.035701576863960936</v>
      </c>
      <c r="G132">
        <f>AVERAGE(C132:E132)</f>
        <v>0.002923329848704255</v>
      </c>
      <c r="H132">
        <f>STDEV(C132:E132)</f>
        <v>0.033308699906891455</v>
      </c>
      <c r="I132">
        <f>(B132*B4+C132*C4+D132*D4+E132*E4+F132*F4)/SUM(B4:F4)</f>
        <v>0.002621085193469819</v>
      </c>
    </row>
    <row r="133" spans="1:9" ht="12.75">
      <c r="A133" t="s">
        <v>92</v>
      </c>
      <c r="B133">
        <f>B93*10000/B62</f>
        <v>0.07727266215848337</v>
      </c>
      <c r="C133">
        <f>C93*10000/C62</f>
        <v>0.07325876221825858</v>
      </c>
      <c r="D133">
        <f>D93*10000/D62</f>
        <v>0.06705109608052282</v>
      </c>
      <c r="E133">
        <f>E93*10000/E62</f>
        <v>0.07115939636594056</v>
      </c>
      <c r="F133">
        <f>F93*10000/F62</f>
        <v>0.06091869065117766</v>
      </c>
      <c r="G133">
        <f>AVERAGE(C133:E133)</f>
        <v>0.07048975155490732</v>
      </c>
      <c r="H133">
        <f>STDEV(C133:E133)</f>
        <v>0.003157546175292938</v>
      </c>
      <c r="I133">
        <f>(B133*B4+C133*C4+D133*D4+E133*E4+F133*F4)/SUM(B4:F4)</f>
        <v>0.07019686307380629</v>
      </c>
    </row>
    <row r="134" spans="1:9" ht="12.75">
      <c r="A134" t="s">
        <v>93</v>
      </c>
      <c r="B134">
        <f>B94*10000/B62</f>
        <v>0.022117372250420993</v>
      </c>
      <c r="C134">
        <f>C94*10000/C62</f>
        <v>0.01749487588178744</v>
      </c>
      <c r="D134">
        <f>D94*10000/D62</f>
        <v>0.011967247804855015</v>
      </c>
      <c r="E134">
        <f>E94*10000/E62</f>
        <v>-0.0021447433800120034</v>
      </c>
      <c r="F134">
        <f>F94*10000/F62</f>
        <v>-0.03665055077975007</v>
      </c>
      <c r="G134">
        <f>AVERAGE(C134:E134)</f>
        <v>0.009105793435543486</v>
      </c>
      <c r="H134">
        <f>STDEV(C134:E134)</f>
        <v>0.010127665180970883</v>
      </c>
      <c r="I134">
        <f>(B134*B4+C134*C4+D134*D4+E134*E4+F134*F4)/SUM(B4:F4)</f>
        <v>0.004892678146959647</v>
      </c>
    </row>
    <row r="135" spans="1:9" ht="12.75">
      <c r="A135" t="s">
        <v>94</v>
      </c>
      <c r="B135">
        <f>B95*10000/B62</f>
        <v>0.0033553169836108804</v>
      </c>
      <c r="C135">
        <f>C95*10000/C62</f>
        <v>0.002439964823500924</v>
      </c>
      <c r="D135">
        <f>D95*10000/D62</f>
        <v>0.0022987159336436947</v>
      </c>
      <c r="E135">
        <f>E95*10000/E62</f>
        <v>-0.0006943108793920328</v>
      </c>
      <c r="F135">
        <f>F95*10000/F62</f>
        <v>0.0042538797135803245</v>
      </c>
      <c r="G135">
        <f>AVERAGE(C135:E135)</f>
        <v>0.001348123292584195</v>
      </c>
      <c r="H135">
        <f>STDEV(C135:E135)</f>
        <v>0.001770209259484212</v>
      </c>
      <c r="I135">
        <f>(B135*B4+C135*C4+D135*D4+E135*E4+F135*F4)/SUM(B4:F4)</f>
        <v>0.0020263103217980634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2005-07-18T13:40:09Z</cp:lastPrinted>
  <dcterms:created xsi:type="dcterms:W3CDTF">2005-07-18T13:40:09Z</dcterms:created>
  <dcterms:modified xsi:type="dcterms:W3CDTF">2005-07-19T09:44:41Z</dcterms:modified>
  <cp:category/>
  <cp:version/>
  <cp:contentType/>
  <cp:contentStatus/>
</cp:coreProperties>
</file>