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<sst xmlns="http://schemas.openxmlformats.org/spreadsheetml/2006/main" count="204" uniqueCount="98">
  <si>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19/07/2005       07:59:54</t>
  </si>
  <si>
    <t>LISSNER</t>
  </si>
  <si>
    <t>HCMQAP615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</si>
  <si>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</si>
  <si>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</si>
  <si>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</si>
  <si>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</si>
  <si>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</si>
  <si>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</si>
  <si>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</si>
  <si>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</si>
  <si>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</si>
  <si>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</si>
  <si>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</si>
  <si>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</si>
  <si>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</si>
  <si>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b3*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</si>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</sst>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b3*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9078710"/>
        <c:axId val="37490663"/>
      </c:lineChart>
      <c:catAx>
        <c:axId val="190787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90663"/>
        <c:crosses val="autoZero"/>
        <c:auto val="1"/>
        <c:lblOffset val="100"/>
        <c:noMultiLvlLbl val="0"/>
      </c:catAx>
      <c:valAx>
        <c:axId val="37490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7871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-0.002253</v>
      </c>
      <c r="C4" s="12">
        <v>-0.003752</v>
      </c>
      <c r="D4" s="12">
        <v>-0.003751</v>
      </c>
      <c r="E4" s="12">
        <v>-0.003752</v>
      </c>
      <c r="F4" s="24">
        <v>-0.002085</v>
      </c>
      <c r="G4" s="34">
        <v>-0.011693</v>
      </c>
    </row>
    <row r="5" spans="1:7" ht="12.75" thickBot="1">
      <c r="A5" s="44" t="s">
        <v>13</v>
      </c>
      <c r="B5" s="45">
        <v>-3.495983</v>
      </c>
      <c r="C5" s="46">
        <v>-1.261023</v>
      </c>
      <c r="D5" s="46">
        <v>-0.157867</v>
      </c>
      <c r="E5" s="46">
        <v>2.072765</v>
      </c>
      <c r="F5" s="47">
        <v>2.47083</v>
      </c>
      <c r="G5" s="48">
        <v>4.813598</v>
      </c>
    </row>
    <row r="6" spans="1:7" ht="12.75" thickTop="1">
      <c r="A6" s="6" t="s">
        <v>14</v>
      </c>
      <c r="B6" s="39">
        <v>18.79348</v>
      </c>
      <c r="C6" s="40">
        <v>93.63136</v>
      </c>
      <c r="D6" s="40">
        <v>-6.643026</v>
      </c>
      <c r="E6" s="40">
        <v>43.97295</v>
      </c>
      <c r="F6" s="41">
        <v>-255.9813</v>
      </c>
      <c r="G6" s="42">
        <v>0.007029903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-4.858175</v>
      </c>
      <c r="C8" s="13">
        <v>-3.465309</v>
      </c>
      <c r="D8" s="13">
        <v>-2.244609</v>
      </c>
      <c r="E8" s="13">
        <v>-4.715487</v>
      </c>
      <c r="F8" s="25">
        <v>-10.51771</v>
      </c>
      <c r="G8" s="49">
        <v>-4.616721</v>
      </c>
    </row>
    <row r="9" spans="1:7" ht="12">
      <c r="A9" s="20" t="s">
        <v>17</v>
      </c>
      <c r="B9" s="29">
        <v>-0.757247</v>
      </c>
      <c r="C9" s="13">
        <v>0.1593566</v>
      </c>
      <c r="D9" s="13">
        <v>0.4710431</v>
      </c>
      <c r="E9" s="13">
        <v>-0.4002391</v>
      </c>
      <c r="F9" s="25">
        <v>-1.587165</v>
      </c>
      <c r="G9" s="35">
        <v>-0.2664026</v>
      </c>
    </row>
    <row r="10" spans="1:7" ht="12">
      <c r="A10" s="20" t="s">
        <v>18</v>
      </c>
      <c r="B10" s="29">
        <v>0.6848826</v>
      </c>
      <c r="C10" s="13">
        <v>1.034319</v>
      </c>
      <c r="D10" s="13">
        <v>0.2090238</v>
      </c>
      <c r="E10" s="13">
        <v>1.023552</v>
      </c>
      <c r="F10" s="25">
        <v>0.6218803</v>
      </c>
      <c r="G10" s="35">
        <v>0.7275899</v>
      </c>
    </row>
    <row r="11" spans="1:7" ht="12">
      <c r="A11" s="21" t="s">
        <v>19</v>
      </c>
      <c r="B11" s="31">
        <v>3.458667</v>
      </c>
      <c r="C11" s="15">
        <v>2.439353</v>
      </c>
      <c r="D11" s="15">
        <v>2.49228</v>
      </c>
      <c r="E11" s="15">
        <v>2.12131</v>
      </c>
      <c r="F11" s="27">
        <v>13.69464</v>
      </c>
      <c r="G11" s="37">
        <v>4.027614</v>
      </c>
    </row>
    <row r="12" spans="1:7" ht="12">
      <c r="A12" s="20" t="s">
        <v>20</v>
      </c>
      <c r="B12" s="29">
        <v>-0.4277145</v>
      </c>
      <c r="C12" s="13">
        <v>-0.1863845</v>
      </c>
      <c r="D12" s="13">
        <v>-0.2470024</v>
      </c>
      <c r="E12" s="13">
        <v>-0.321726</v>
      </c>
      <c r="F12" s="25">
        <v>-0.3183268</v>
      </c>
      <c r="G12" s="35">
        <v>-0.2860776</v>
      </c>
    </row>
    <row r="13" spans="1:7" ht="12">
      <c r="A13" s="20" t="s">
        <v>21</v>
      </c>
      <c r="B13" s="29">
        <v>-0.01949966</v>
      </c>
      <c r="C13" s="13">
        <v>0.03044876</v>
      </c>
      <c r="D13" s="13">
        <v>0.008326122</v>
      </c>
      <c r="E13" s="13">
        <v>-0.1321789</v>
      </c>
      <c r="F13" s="25">
        <v>-0.05079012</v>
      </c>
      <c r="G13" s="35">
        <v>-0.03209787</v>
      </c>
    </row>
    <row r="14" spans="1:7" ht="12">
      <c r="A14" s="20" t="s">
        <v>22</v>
      </c>
      <c r="B14" s="29">
        <v>0.02990874</v>
      </c>
      <c r="C14" s="13">
        <v>0.09617207</v>
      </c>
      <c r="D14" s="13">
        <v>0.1255674</v>
      </c>
      <c r="E14" s="13">
        <v>0.1808257</v>
      </c>
      <c r="F14" s="25">
        <v>0.3244519</v>
      </c>
      <c r="G14" s="35">
        <v>0.1445443</v>
      </c>
    </row>
    <row r="15" spans="1:7" ht="12">
      <c r="A15" s="21" t="s">
        <v>23</v>
      </c>
      <c r="B15" s="31">
        <v>-0.4338051</v>
      </c>
      <c r="C15" s="15">
        <v>-0.174978</v>
      </c>
      <c r="D15" s="15">
        <v>-0.1407779</v>
      </c>
      <c r="E15" s="15">
        <v>-0.1985149</v>
      </c>
      <c r="F15" s="27">
        <v>-0.4447656</v>
      </c>
      <c r="G15" s="37">
        <v>-0.2458957</v>
      </c>
    </row>
    <row r="16" spans="1:7" ht="12">
      <c r="A16" s="20" t="s">
        <v>24</v>
      </c>
      <c r="B16" s="29">
        <v>-0.009808103</v>
      </c>
      <c r="C16" s="13">
        <v>-0.02104559</v>
      </c>
      <c r="D16" s="13">
        <v>-0.02343516</v>
      </c>
      <c r="E16" s="13">
        <v>-0.008807122</v>
      </c>
      <c r="F16" s="25">
        <v>0.004390454</v>
      </c>
      <c r="G16" s="35">
        <v>-0.01365526</v>
      </c>
    </row>
    <row r="17" spans="1:7" ht="12">
      <c r="A17" s="20" t="s">
        <v>25</v>
      </c>
      <c r="B17" s="29">
        <v>-0.01502011</v>
      </c>
      <c r="C17" s="13">
        <v>-0.03082835</v>
      </c>
      <c r="D17" s="13">
        <v>-0.03008526</v>
      </c>
      <c r="E17" s="13">
        <v>-0.008299481</v>
      </c>
      <c r="F17" s="25">
        <v>-0.0333278</v>
      </c>
      <c r="G17" s="35">
        <v>-0.02328267</v>
      </c>
    </row>
    <row r="18" spans="1:7" ht="12">
      <c r="A18" s="20" t="s">
        <v>26</v>
      </c>
      <c r="B18" s="29">
        <v>0.01406231</v>
      </c>
      <c r="C18" s="13">
        <v>-0.01507752</v>
      </c>
      <c r="D18" s="13">
        <v>0.01465152</v>
      </c>
      <c r="E18" s="13">
        <v>-0.002711812</v>
      </c>
      <c r="F18" s="25">
        <v>0.04298495</v>
      </c>
      <c r="G18" s="35">
        <v>0.007003403</v>
      </c>
    </row>
    <row r="19" spans="1:7" ht="12">
      <c r="A19" s="21" t="s">
        <v>27</v>
      </c>
      <c r="B19" s="31">
        <v>-0.217445</v>
      </c>
      <c r="C19" s="15">
        <v>-0.2030559</v>
      </c>
      <c r="D19" s="15">
        <v>-0.2107441</v>
      </c>
      <c r="E19" s="15">
        <v>-0.2067814</v>
      </c>
      <c r="F19" s="27">
        <v>-0.1600614</v>
      </c>
      <c r="G19" s="37">
        <v>-0.2021326</v>
      </c>
    </row>
    <row r="20" spans="1:7" ht="12.75" thickBot="1">
      <c r="A20" s="44" t="s">
        <v>28</v>
      </c>
      <c r="B20" s="45">
        <v>0.002010523</v>
      </c>
      <c r="C20" s="46">
        <v>-0.0001419292</v>
      </c>
      <c r="D20" s="46">
        <v>0.001361201</v>
      </c>
      <c r="E20" s="46">
        <v>0.002068287</v>
      </c>
      <c r="F20" s="47">
        <v>-0.001859455</v>
      </c>
      <c r="G20" s="48">
        <v>0.0008332785</v>
      </c>
    </row>
    <row r="21" spans="1:7" ht="12.75" thickTop="1">
      <c r="A21" s="6" t="s">
        <v>29</v>
      </c>
      <c r="B21" s="39">
        <v>14.66871</v>
      </c>
      <c r="C21" s="40">
        <v>69.45841</v>
      </c>
      <c r="D21" s="40">
        <v>-20.27696</v>
      </c>
      <c r="E21" s="40">
        <v>-16.17147</v>
      </c>
      <c r="F21" s="41">
        <v>-75.28713</v>
      </c>
      <c r="G21" s="43">
        <v>0.001046829</v>
      </c>
    </row>
    <row r="22" spans="1:7" ht="12">
      <c r="A22" s="20" t="s">
        <v>30</v>
      </c>
      <c r="B22" s="29">
        <v>-69.92079</v>
      </c>
      <c r="C22" s="13">
        <v>-25.22051</v>
      </c>
      <c r="D22" s="13">
        <v>-3.157335</v>
      </c>
      <c r="E22" s="13">
        <v>41.45553</v>
      </c>
      <c r="F22" s="25">
        <v>49.41699</v>
      </c>
      <c r="G22" s="36">
        <v>0</v>
      </c>
    </row>
    <row r="23" spans="1:7" ht="12">
      <c r="A23" s="20" t="s">
        <v>31</v>
      </c>
      <c r="B23" s="29">
        <v>1.509441</v>
      </c>
      <c r="C23" s="13">
        <v>1.204889</v>
      </c>
      <c r="D23" s="13">
        <v>1.002567</v>
      </c>
      <c r="E23" s="13">
        <v>0.4444475</v>
      </c>
      <c r="F23" s="25">
        <v>8.826409</v>
      </c>
      <c r="G23" s="35">
        <v>2.03597</v>
      </c>
    </row>
    <row r="24" spans="1:7" ht="12">
      <c r="A24" s="20" t="s">
        <v>32</v>
      </c>
      <c r="B24" s="29">
        <v>1.850146</v>
      </c>
      <c r="C24" s="13">
        <v>4.876697</v>
      </c>
      <c r="D24" s="13">
        <v>1.232365</v>
      </c>
      <c r="E24" s="13">
        <v>0.4739258</v>
      </c>
      <c r="F24" s="25">
        <v>0.4092042</v>
      </c>
      <c r="G24" s="35">
        <v>1.906089</v>
      </c>
    </row>
    <row r="25" spans="1:7" ht="12">
      <c r="A25" s="20" t="s">
        <v>33</v>
      </c>
      <c r="B25" s="29">
        <v>0.3927919</v>
      </c>
      <c r="C25" s="13">
        <v>0.38458</v>
      </c>
      <c r="D25" s="13">
        <v>-0.3685914</v>
      </c>
      <c r="E25" s="13">
        <v>-0.2306009</v>
      </c>
      <c r="F25" s="25">
        <v>-1.927836</v>
      </c>
      <c r="G25" s="35">
        <v>-0.2525062</v>
      </c>
    </row>
    <row r="26" spans="1:7" ht="12">
      <c r="A26" s="21" t="s">
        <v>34</v>
      </c>
      <c r="B26" s="31">
        <v>-0.04416959</v>
      </c>
      <c r="C26" s="15">
        <v>0.1609304</v>
      </c>
      <c r="D26" s="15">
        <v>-0.4480533</v>
      </c>
      <c r="E26" s="15">
        <v>-0.5064231</v>
      </c>
      <c r="F26" s="27">
        <v>1.943224</v>
      </c>
      <c r="G26" s="37">
        <v>0.06294262</v>
      </c>
    </row>
    <row r="27" spans="1:7" ht="12">
      <c r="A27" s="20" t="s">
        <v>35</v>
      </c>
      <c r="B27" s="29">
        <v>0.4935679</v>
      </c>
      <c r="C27" s="13">
        <v>0.07807691</v>
      </c>
      <c r="D27" s="13">
        <v>0.3096787</v>
      </c>
      <c r="E27" s="13">
        <v>0.2001574</v>
      </c>
      <c r="F27" s="25">
        <v>0.3954315</v>
      </c>
      <c r="G27" s="35">
        <v>0.2655983</v>
      </c>
    </row>
    <row r="28" spans="1:7" ht="12">
      <c r="A28" s="20" t="s">
        <v>36</v>
      </c>
      <c r="B28" s="29">
        <v>-0.1043608</v>
      </c>
      <c r="C28" s="13">
        <v>0.4208539</v>
      </c>
      <c r="D28" s="13">
        <v>0.1581071</v>
      </c>
      <c r="E28" s="13">
        <v>0.1695885</v>
      </c>
      <c r="F28" s="25">
        <v>-0.2955137</v>
      </c>
      <c r="G28" s="35">
        <v>0.1255171</v>
      </c>
    </row>
    <row r="29" spans="1:7" ht="12">
      <c r="A29" s="20" t="s">
        <v>37</v>
      </c>
      <c r="B29" s="29">
        <v>-0.04484322</v>
      </c>
      <c r="C29" s="13">
        <v>0.05155938</v>
      </c>
      <c r="D29" s="13">
        <v>0.08894577</v>
      </c>
      <c r="E29" s="13">
        <v>0.1744265</v>
      </c>
      <c r="F29" s="25">
        <v>-0.07556217</v>
      </c>
      <c r="G29" s="35">
        <v>0.05921011</v>
      </c>
    </row>
    <row r="30" spans="1:7" ht="12">
      <c r="A30" s="21" t="s">
        <v>38</v>
      </c>
      <c r="B30" s="31">
        <v>-0.03231588</v>
      </c>
      <c r="C30" s="15">
        <v>0.03465984</v>
      </c>
      <c r="D30" s="15">
        <v>0.01296716</v>
      </c>
      <c r="E30" s="15">
        <v>0.01379679</v>
      </c>
      <c r="F30" s="27">
        <v>0.2634634</v>
      </c>
      <c r="G30" s="37">
        <v>0.04528901</v>
      </c>
    </row>
    <row r="31" spans="1:7" ht="12">
      <c r="A31" s="20" t="s">
        <v>39</v>
      </c>
      <c r="B31" s="29">
        <v>0.01182996</v>
      </c>
      <c r="C31" s="13">
        <v>0.001448149</v>
      </c>
      <c r="D31" s="13">
        <v>0.04503268</v>
      </c>
      <c r="E31" s="13">
        <v>0.03350468</v>
      </c>
      <c r="F31" s="25">
        <v>-0.0008000132</v>
      </c>
      <c r="G31" s="35">
        <v>0.02084213</v>
      </c>
    </row>
    <row r="32" spans="1:7" ht="12">
      <c r="A32" s="20" t="s">
        <v>40</v>
      </c>
      <c r="B32" s="29">
        <v>-0.01801034</v>
      </c>
      <c r="C32" s="13">
        <v>0.0252487</v>
      </c>
      <c r="D32" s="13">
        <v>0.01955064</v>
      </c>
      <c r="E32" s="13">
        <v>0.05002915</v>
      </c>
      <c r="F32" s="25">
        <v>-0.01391427</v>
      </c>
      <c r="G32" s="35">
        <v>0.01834781</v>
      </c>
    </row>
    <row r="33" spans="1:7" ht="12">
      <c r="A33" s="20" t="s">
        <v>41</v>
      </c>
      <c r="B33" s="29">
        <v>0.07673765</v>
      </c>
      <c r="C33" s="13">
        <v>0.05856817</v>
      </c>
      <c r="D33" s="13">
        <v>0.1024318</v>
      </c>
      <c r="E33" s="13">
        <v>0.1027006</v>
      </c>
      <c r="F33" s="25">
        <v>0.06821279</v>
      </c>
      <c r="G33" s="35">
        <v>0.08365442</v>
      </c>
    </row>
    <row r="34" spans="1:7" ht="12">
      <c r="A34" s="21" t="s">
        <v>42</v>
      </c>
      <c r="B34" s="31">
        <v>0.010944</v>
      </c>
      <c r="C34" s="15">
        <v>0.004314524</v>
      </c>
      <c r="D34" s="15">
        <v>0.004205085</v>
      </c>
      <c r="E34" s="15">
        <v>-0.003776556</v>
      </c>
      <c r="F34" s="27">
        <v>-0.03428257</v>
      </c>
      <c r="G34" s="37">
        <v>-0.00191047</v>
      </c>
    </row>
    <row r="35" spans="1:7" ht="12.75" thickBot="1">
      <c r="A35" s="22" t="s">
        <v>43</v>
      </c>
      <c r="B35" s="32">
        <v>-0.001134401</v>
      </c>
      <c r="C35" s="16">
        <v>0.00262901</v>
      </c>
      <c r="D35" s="16">
        <v>-0.003121455</v>
      </c>
      <c r="E35" s="16">
        <v>-0.005519593</v>
      </c>
      <c r="F35" s="28">
        <v>0.0002802208</v>
      </c>
      <c r="G35" s="38">
        <v>-0.001572456</v>
      </c>
    </row>
    <row r="36" spans="1:7" ht="12">
      <c r="A36" s="4" t="s">
        <v>44</v>
      </c>
      <c r="B36" s="3">
        <v>25.28992</v>
      </c>
      <c r="C36" s="3">
        <v>25.28381</v>
      </c>
      <c r="D36" s="3">
        <v>25.28076</v>
      </c>
      <c r="E36" s="3">
        <v>25.26856</v>
      </c>
      <c r="F36" s="3">
        <v>25.2655</v>
      </c>
      <c r="G36" s="3"/>
    </row>
    <row r="37" spans="1:6" ht="12">
      <c r="A37" s="4" t="s">
        <v>45</v>
      </c>
      <c r="B37" s="2">
        <v>0.3494263</v>
      </c>
      <c r="C37" s="2">
        <v>0.298055</v>
      </c>
      <c r="D37" s="2">
        <v>0.2675374</v>
      </c>
      <c r="E37" s="2">
        <v>0.2380371</v>
      </c>
      <c r="F37" s="2">
        <v>0.2049764</v>
      </c>
    </row>
    <row r="38" spans="1:7" ht="12">
      <c r="A38" s="4" t="s">
        <v>53</v>
      </c>
      <c r="B38" s="2">
        <v>-3.1773E-05</v>
      </c>
      <c r="C38" s="2">
        <v>-0.0001588745</v>
      </c>
      <c r="D38" s="2">
        <v>1.128226E-05</v>
      </c>
      <c r="E38" s="2">
        <v>-7.463876E-05</v>
      </c>
      <c r="F38" s="2">
        <v>0.0004357901</v>
      </c>
      <c r="G38" s="2">
        <v>2.770854E-05</v>
      </c>
    </row>
    <row r="39" spans="1:7" ht="12.75" thickBot="1">
      <c r="A39" s="4" t="s">
        <v>54</v>
      </c>
      <c r="B39" s="2">
        <v>-2.515896E-05</v>
      </c>
      <c r="C39" s="2">
        <v>-0.00011848</v>
      </c>
      <c r="D39" s="2">
        <v>3.447439E-05</v>
      </c>
      <c r="E39" s="2">
        <v>2.780091E-05</v>
      </c>
      <c r="F39" s="2">
        <v>0.0001258346</v>
      </c>
      <c r="G39" s="2">
        <v>0.0006778484</v>
      </c>
    </row>
    <row r="40" spans="2:7" ht="12.75" thickBot="1">
      <c r="B40" s="7" t="s">
        <v>46</v>
      </c>
      <c r="C40" s="18">
        <v>-0.003751</v>
      </c>
      <c r="D40" s="17" t="s">
        <v>47</v>
      </c>
      <c r="E40" s="18">
        <v>3.116874</v>
      </c>
      <c r="F40" s="17" t="s">
        <v>48</v>
      </c>
      <c r="G40" s="8">
        <v>54.997306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0.002253</v>
      </c>
      <c r="C4">
        <v>0.003752</v>
      </c>
      <c r="D4">
        <v>0.003751</v>
      </c>
      <c r="E4">
        <v>0.003752</v>
      </c>
      <c r="F4">
        <v>0.002085</v>
      </c>
      <c r="G4">
        <v>0.011693</v>
      </c>
    </row>
    <row r="5" spans="1:7" ht="12.75">
      <c r="A5" t="s">
        <v>13</v>
      </c>
      <c r="B5">
        <v>-3.495983</v>
      </c>
      <c r="C5">
        <v>-1.261023</v>
      </c>
      <c r="D5">
        <v>-0.157867</v>
      </c>
      <c r="E5">
        <v>2.072765</v>
      </c>
      <c r="F5">
        <v>2.47083</v>
      </c>
      <c r="G5">
        <v>4.813598</v>
      </c>
    </row>
    <row r="6" spans="1:7" ht="12.75">
      <c r="A6" t="s">
        <v>14</v>
      </c>
      <c r="B6" s="50">
        <v>18.79348</v>
      </c>
      <c r="C6" s="50">
        <v>93.63136</v>
      </c>
      <c r="D6" s="50">
        <v>-6.643026</v>
      </c>
      <c r="E6" s="50">
        <v>43.97295</v>
      </c>
      <c r="F6" s="50">
        <v>-255.9813</v>
      </c>
      <c r="G6" s="50">
        <v>0.007029903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-4.858175</v>
      </c>
      <c r="C8" s="50">
        <v>-3.465309</v>
      </c>
      <c r="D8" s="50">
        <v>-2.244609</v>
      </c>
      <c r="E8" s="50">
        <v>-4.715487</v>
      </c>
      <c r="F8" s="50">
        <v>-10.51771</v>
      </c>
      <c r="G8" s="50">
        <v>-4.616721</v>
      </c>
    </row>
    <row r="9" spans="1:7" ht="12.75">
      <c r="A9" t="s">
        <v>17</v>
      </c>
      <c r="B9" s="50">
        <v>-0.757247</v>
      </c>
      <c r="C9" s="50">
        <v>0.1593566</v>
      </c>
      <c r="D9" s="50">
        <v>0.4710431</v>
      </c>
      <c r="E9" s="50">
        <v>-0.4002391</v>
      </c>
      <c r="F9" s="50">
        <v>-1.587165</v>
      </c>
      <c r="G9" s="50">
        <v>-0.2664026</v>
      </c>
    </row>
    <row r="10" spans="1:7" ht="12.75">
      <c r="A10" t="s">
        <v>18</v>
      </c>
      <c r="B10" s="50">
        <v>0.6848826</v>
      </c>
      <c r="C10" s="50">
        <v>1.034319</v>
      </c>
      <c r="D10" s="50">
        <v>0.2090238</v>
      </c>
      <c r="E10" s="50">
        <v>1.023552</v>
      </c>
      <c r="F10" s="50">
        <v>0.6218803</v>
      </c>
      <c r="G10" s="50">
        <v>0.7275899</v>
      </c>
    </row>
    <row r="11" spans="1:7" ht="12.75">
      <c r="A11" t="s">
        <v>19</v>
      </c>
      <c r="B11" s="50">
        <v>3.458667</v>
      </c>
      <c r="C11" s="50">
        <v>2.439353</v>
      </c>
      <c r="D11" s="50">
        <v>2.49228</v>
      </c>
      <c r="E11" s="50">
        <v>2.12131</v>
      </c>
      <c r="F11" s="50">
        <v>13.69464</v>
      </c>
      <c r="G11" s="50">
        <v>4.027614</v>
      </c>
    </row>
    <row r="12" spans="1:7" ht="12.75">
      <c r="A12" t="s">
        <v>20</v>
      </c>
      <c r="B12" s="50">
        <v>-0.4277145</v>
      </c>
      <c r="C12" s="50">
        <v>-0.1863845</v>
      </c>
      <c r="D12" s="50">
        <v>-0.2470024</v>
      </c>
      <c r="E12" s="50">
        <v>-0.321726</v>
      </c>
      <c r="F12" s="50">
        <v>-0.3183268</v>
      </c>
      <c r="G12" s="50">
        <v>-0.2860776</v>
      </c>
    </row>
    <row r="13" spans="1:7" ht="12.75">
      <c r="A13" t="s">
        <v>21</v>
      </c>
      <c r="B13" s="50">
        <v>-0.01949966</v>
      </c>
      <c r="C13" s="50">
        <v>0.03044876</v>
      </c>
      <c r="D13" s="50">
        <v>0.008326122</v>
      </c>
      <c r="E13" s="50">
        <v>-0.1321789</v>
      </c>
      <c r="F13" s="50">
        <v>-0.05079012</v>
      </c>
      <c r="G13" s="50">
        <v>-0.03209787</v>
      </c>
    </row>
    <row r="14" spans="1:7" ht="12.75">
      <c r="A14" t="s">
        <v>22</v>
      </c>
      <c r="B14" s="50">
        <v>0.02990874</v>
      </c>
      <c r="C14" s="50">
        <v>0.09617207</v>
      </c>
      <c r="D14" s="50">
        <v>0.1255674</v>
      </c>
      <c r="E14" s="50">
        <v>0.1808257</v>
      </c>
      <c r="F14" s="50">
        <v>0.3244519</v>
      </c>
      <c r="G14" s="50">
        <v>0.1445443</v>
      </c>
    </row>
    <row r="15" spans="1:7" ht="12.75">
      <c r="A15" t="s">
        <v>23</v>
      </c>
      <c r="B15" s="50">
        <v>-0.4338051</v>
      </c>
      <c r="C15" s="50">
        <v>-0.174978</v>
      </c>
      <c r="D15" s="50">
        <v>-0.1407779</v>
      </c>
      <c r="E15" s="50">
        <v>-0.1985149</v>
      </c>
      <c r="F15" s="50">
        <v>-0.4447656</v>
      </c>
      <c r="G15" s="50">
        <v>-0.2458957</v>
      </c>
    </row>
    <row r="16" spans="1:7" ht="12.75">
      <c r="A16" t="s">
        <v>24</v>
      </c>
      <c r="B16" s="50">
        <v>-0.009808103</v>
      </c>
      <c r="C16" s="50">
        <v>-0.02104559</v>
      </c>
      <c r="D16" s="50">
        <v>-0.02343516</v>
      </c>
      <c r="E16" s="50">
        <v>-0.008807122</v>
      </c>
      <c r="F16" s="50">
        <v>0.004390454</v>
      </c>
      <c r="G16" s="50">
        <v>-0.01365526</v>
      </c>
    </row>
    <row r="17" spans="1:7" ht="12.75">
      <c r="A17" t="s">
        <v>25</v>
      </c>
      <c r="B17" s="50">
        <v>-0.01502011</v>
      </c>
      <c r="C17" s="50">
        <v>-0.03082835</v>
      </c>
      <c r="D17" s="50">
        <v>-0.03008526</v>
      </c>
      <c r="E17" s="50">
        <v>-0.008299481</v>
      </c>
      <c r="F17" s="50">
        <v>-0.0333278</v>
      </c>
      <c r="G17" s="50">
        <v>-0.02328267</v>
      </c>
    </row>
    <row r="18" spans="1:7" ht="12.75">
      <c r="A18" t="s">
        <v>26</v>
      </c>
      <c r="B18" s="50">
        <v>0.01406231</v>
      </c>
      <c r="C18" s="50">
        <v>-0.01507752</v>
      </c>
      <c r="D18" s="50">
        <v>0.01465152</v>
      </c>
      <c r="E18" s="50">
        <v>-0.002711812</v>
      </c>
      <c r="F18" s="50">
        <v>0.04298495</v>
      </c>
      <c r="G18" s="50">
        <v>0.007003403</v>
      </c>
    </row>
    <row r="19" spans="1:7" ht="12.75">
      <c r="A19" t="s">
        <v>27</v>
      </c>
      <c r="B19" s="50">
        <v>-0.217445</v>
      </c>
      <c r="C19" s="50">
        <v>-0.2030559</v>
      </c>
      <c r="D19" s="50">
        <v>-0.2107441</v>
      </c>
      <c r="E19" s="50">
        <v>-0.2067814</v>
      </c>
      <c r="F19" s="50">
        <v>-0.1600614</v>
      </c>
      <c r="G19" s="50">
        <v>-0.2021326</v>
      </c>
    </row>
    <row r="20" spans="1:7" ht="12.75">
      <c r="A20" t="s">
        <v>28</v>
      </c>
      <c r="B20" s="50">
        <v>0.002010523</v>
      </c>
      <c r="C20" s="50">
        <v>-0.0001419292</v>
      </c>
      <c r="D20" s="50">
        <v>0.001361201</v>
      </c>
      <c r="E20" s="50">
        <v>0.002068287</v>
      </c>
      <c r="F20" s="50">
        <v>-0.001859455</v>
      </c>
      <c r="G20" s="50">
        <v>0.0008332785</v>
      </c>
    </row>
    <row r="21" spans="1:7" ht="12.75">
      <c r="A21" t="s">
        <v>29</v>
      </c>
      <c r="B21" s="50">
        <v>14.66871</v>
      </c>
      <c r="C21" s="50">
        <v>69.45841</v>
      </c>
      <c r="D21" s="50">
        <v>-20.27696</v>
      </c>
      <c r="E21" s="50">
        <v>-16.17147</v>
      </c>
      <c r="F21" s="50">
        <v>-75.28713</v>
      </c>
      <c r="G21" s="50">
        <v>0.001046829</v>
      </c>
    </row>
    <row r="22" spans="1:7" ht="12.75">
      <c r="A22" t="s">
        <v>30</v>
      </c>
      <c r="B22" s="50">
        <v>-69.92079</v>
      </c>
      <c r="C22" s="50">
        <v>-25.22051</v>
      </c>
      <c r="D22" s="50">
        <v>-3.157335</v>
      </c>
      <c r="E22" s="50">
        <v>41.45553</v>
      </c>
      <c r="F22" s="50">
        <v>49.41699</v>
      </c>
      <c r="G22" s="50">
        <v>0</v>
      </c>
    </row>
    <row r="23" spans="1:7" ht="12.75">
      <c r="A23" t="s">
        <v>31</v>
      </c>
      <c r="B23" s="50">
        <v>1.509441</v>
      </c>
      <c r="C23" s="50">
        <v>1.204889</v>
      </c>
      <c r="D23" s="50">
        <v>1.002567</v>
      </c>
      <c r="E23" s="50">
        <v>0.4444475</v>
      </c>
      <c r="F23" s="50">
        <v>8.826409</v>
      </c>
      <c r="G23" s="50">
        <v>2.03597</v>
      </c>
    </row>
    <row r="24" spans="1:7" ht="12.75">
      <c r="A24" t="s">
        <v>32</v>
      </c>
      <c r="B24" s="50">
        <v>1.850146</v>
      </c>
      <c r="C24" s="50">
        <v>4.876697</v>
      </c>
      <c r="D24" s="50">
        <v>1.232365</v>
      </c>
      <c r="E24" s="50">
        <v>0.4739258</v>
      </c>
      <c r="F24" s="50">
        <v>0.4092042</v>
      </c>
      <c r="G24" s="50">
        <v>1.906089</v>
      </c>
    </row>
    <row r="25" spans="1:7" ht="12.75">
      <c r="A25" t="s">
        <v>33</v>
      </c>
      <c r="B25" s="50">
        <v>0.3927919</v>
      </c>
      <c r="C25" s="50">
        <v>0.38458</v>
      </c>
      <c r="D25" s="50">
        <v>-0.3685914</v>
      </c>
      <c r="E25" s="50">
        <v>-0.2306009</v>
      </c>
      <c r="F25" s="50">
        <v>-1.927836</v>
      </c>
      <c r="G25" s="50">
        <v>-0.2525062</v>
      </c>
    </row>
    <row r="26" spans="1:7" ht="12.75">
      <c r="A26" t="s">
        <v>34</v>
      </c>
      <c r="B26" s="50">
        <v>-0.04416959</v>
      </c>
      <c r="C26" s="50">
        <v>0.1609304</v>
      </c>
      <c r="D26" s="50">
        <v>-0.4480533</v>
      </c>
      <c r="E26" s="50">
        <v>-0.5064231</v>
      </c>
      <c r="F26" s="50">
        <v>1.943224</v>
      </c>
      <c r="G26" s="50">
        <v>0.06294262</v>
      </c>
    </row>
    <row r="27" spans="1:7" ht="12.75">
      <c r="A27" t="s">
        <v>35</v>
      </c>
      <c r="B27" s="50">
        <v>0.4935679</v>
      </c>
      <c r="C27" s="50">
        <v>0.07807691</v>
      </c>
      <c r="D27" s="50">
        <v>0.3096787</v>
      </c>
      <c r="E27" s="50">
        <v>0.2001574</v>
      </c>
      <c r="F27" s="50">
        <v>0.3954315</v>
      </c>
      <c r="G27" s="50">
        <v>0.2655983</v>
      </c>
    </row>
    <row r="28" spans="1:7" ht="12.75">
      <c r="A28" t="s">
        <v>36</v>
      </c>
      <c r="B28" s="50">
        <v>-0.1043608</v>
      </c>
      <c r="C28" s="50">
        <v>0.4208539</v>
      </c>
      <c r="D28" s="50">
        <v>0.1581071</v>
      </c>
      <c r="E28" s="50">
        <v>0.1695885</v>
      </c>
      <c r="F28" s="50">
        <v>-0.2955137</v>
      </c>
      <c r="G28" s="50">
        <v>0.1255171</v>
      </c>
    </row>
    <row r="29" spans="1:7" ht="12.75">
      <c r="A29" t="s">
        <v>37</v>
      </c>
      <c r="B29" s="50">
        <v>-0.04484322</v>
      </c>
      <c r="C29" s="50">
        <v>0.05155938</v>
      </c>
      <c r="D29" s="50">
        <v>0.08894577</v>
      </c>
      <c r="E29" s="50">
        <v>0.1744265</v>
      </c>
      <c r="F29" s="50">
        <v>-0.07556217</v>
      </c>
      <c r="G29" s="50">
        <v>0.05921011</v>
      </c>
    </row>
    <row r="30" spans="1:7" ht="12.75">
      <c r="A30" t="s">
        <v>38</v>
      </c>
      <c r="B30" s="50">
        <v>-0.03231588</v>
      </c>
      <c r="C30" s="50">
        <v>0.03465984</v>
      </c>
      <c r="D30" s="50">
        <v>0.01296716</v>
      </c>
      <c r="E30" s="50">
        <v>0.01379679</v>
      </c>
      <c r="F30" s="50">
        <v>0.2634634</v>
      </c>
      <c r="G30" s="50">
        <v>0.04528901</v>
      </c>
    </row>
    <row r="31" spans="1:7" ht="12.75">
      <c r="A31" t="s">
        <v>39</v>
      </c>
      <c r="B31" s="50">
        <v>0.01182996</v>
      </c>
      <c r="C31" s="50">
        <v>0.001448149</v>
      </c>
      <c r="D31" s="50">
        <v>0.04503268</v>
      </c>
      <c r="E31" s="50">
        <v>0.03350468</v>
      </c>
      <c r="F31" s="50">
        <v>-0.0008000132</v>
      </c>
      <c r="G31" s="50">
        <v>0.02084213</v>
      </c>
    </row>
    <row r="32" spans="1:7" ht="12.75">
      <c r="A32" t="s">
        <v>40</v>
      </c>
      <c r="B32" s="50">
        <v>-0.01801034</v>
      </c>
      <c r="C32" s="50">
        <v>0.0252487</v>
      </c>
      <c r="D32" s="50">
        <v>0.01955064</v>
      </c>
      <c r="E32" s="50">
        <v>0.05002915</v>
      </c>
      <c r="F32" s="50">
        <v>-0.01391427</v>
      </c>
      <c r="G32" s="50">
        <v>0.01834781</v>
      </c>
    </row>
    <row r="33" spans="1:7" ht="12.75">
      <c r="A33" t="s">
        <v>41</v>
      </c>
      <c r="B33" s="50">
        <v>0.07673765</v>
      </c>
      <c r="C33" s="50">
        <v>0.05856817</v>
      </c>
      <c r="D33" s="50">
        <v>0.1024318</v>
      </c>
      <c r="E33" s="50">
        <v>0.1027006</v>
      </c>
      <c r="F33" s="50">
        <v>0.06821279</v>
      </c>
      <c r="G33" s="50">
        <v>0.08365442</v>
      </c>
    </row>
    <row r="34" spans="1:7" ht="12.75">
      <c r="A34" t="s">
        <v>42</v>
      </c>
      <c r="B34" s="50">
        <v>0.010944</v>
      </c>
      <c r="C34" s="50">
        <v>0.004314524</v>
      </c>
      <c r="D34" s="50">
        <v>0.004205085</v>
      </c>
      <c r="E34" s="50">
        <v>-0.003776556</v>
      </c>
      <c r="F34" s="50">
        <v>-0.03428257</v>
      </c>
      <c r="G34" s="50">
        <v>-0.00191047</v>
      </c>
    </row>
    <row r="35" spans="1:7" ht="12.75">
      <c r="A35" t="s">
        <v>43</v>
      </c>
      <c r="B35" s="50">
        <v>-0.001134401</v>
      </c>
      <c r="C35" s="50">
        <v>0.00262901</v>
      </c>
      <c r="D35" s="50">
        <v>-0.003121455</v>
      </c>
      <c r="E35" s="50">
        <v>-0.005519593</v>
      </c>
      <c r="F35" s="50">
        <v>0.0002802208</v>
      </c>
      <c r="G35" s="50">
        <v>-0.001572456</v>
      </c>
    </row>
    <row r="36" spans="1:6" ht="12.75">
      <c r="A36" t="s">
        <v>44</v>
      </c>
      <c r="B36" s="50">
        <v>25.28992</v>
      </c>
      <c r="C36" s="50">
        <v>25.28381</v>
      </c>
      <c r="D36" s="50">
        <v>25.28076</v>
      </c>
      <c r="E36" s="50">
        <v>25.26856</v>
      </c>
      <c r="F36" s="50">
        <v>25.2655</v>
      </c>
    </row>
    <row r="37" spans="1:6" ht="12.75">
      <c r="A37" t="s">
        <v>45</v>
      </c>
      <c r="B37" s="50">
        <v>0.3494263</v>
      </c>
      <c r="C37" s="50">
        <v>0.298055</v>
      </c>
      <c r="D37" s="50">
        <v>0.2675374</v>
      </c>
      <c r="E37" s="50">
        <v>0.2380371</v>
      </c>
      <c r="F37" s="50">
        <v>0.2049764</v>
      </c>
    </row>
    <row r="38" spans="1:7" ht="12.75">
      <c r="A38" t="s">
        <v>55</v>
      </c>
      <c r="B38" s="50">
        <v>-3.1773E-05</v>
      </c>
      <c r="C38" s="50">
        <v>-0.0001588745</v>
      </c>
      <c r="D38" s="50">
        <v>1.128226E-05</v>
      </c>
      <c r="E38" s="50">
        <v>-7.463876E-05</v>
      </c>
      <c r="F38" s="50">
        <v>0.0004357901</v>
      </c>
      <c r="G38" s="50">
        <v>2.770854E-05</v>
      </c>
    </row>
    <row r="39" spans="1:7" ht="12.75">
      <c r="A39" t="s">
        <v>56</v>
      </c>
      <c r="B39" s="50">
        <v>-2.515896E-05</v>
      </c>
      <c r="C39" s="50">
        <v>-0.00011848</v>
      </c>
      <c r="D39" s="50">
        <v>3.447439E-05</v>
      </c>
      <c r="E39" s="50">
        <v>2.780091E-05</v>
      </c>
      <c r="F39" s="50">
        <v>0.0001258346</v>
      </c>
      <c r="G39" s="50">
        <v>0.0006778484</v>
      </c>
    </row>
    <row r="40" spans="2:7" ht="12.75">
      <c r="B40" t="s">
        <v>46</v>
      </c>
      <c r="C40">
        <v>-0.003751</v>
      </c>
      <c r="D40" t="s">
        <v>47</v>
      </c>
      <c r="E40">
        <v>3.116874</v>
      </c>
      <c r="F40" t="s">
        <v>48</v>
      </c>
      <c r="G40">
        <v>54.997306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-3.177300251976661E-05</v>
      </c>
      <c r="C50">
        <f>-0.017/(C7*C7+C22*C22)*(C21*C22+C6*C7)</f>
        <v>-0.0001588744994313403</v>
      </c>
      <c r="D50">
        <f>-0.017/(D7*D7+D22*D22)*(D21*D22+D6*D7)</f>
        <v>1.1282259478862873E-05</v>
      </c>
      <c r="E50">
        <f>-0.017/(E7*E7+E22*E22)*(E21*E22+E6*E7)</f>
        <v>-7.463876482116716E-05</v>
      </c>
      <c r="F50">
        <f>-0.017/(F7*F7+F22*F22)*(F21*F22+F6*F7)</f>
        <v>0.0004357900466070943</v>
      </c>
      <c r="G50">
        <f>(B50*B$4+C50*C$4+D50*D$4+E50*E$4+F50*F$4)/SUM(B$4:F$4)</f>
        <v>2.0622460902738782E-07</v>
      </c>
    </row>
    <row r="51" spans="1:7" ht="12.75">
      <c r="A51" t="s">
        <v>59</v>
      </c>
      <c r="B51">
        <f>-0.017/(B7*B7+B22*B22)*(B21*B7-B6*B22)</f>
        <v>-2.515896634368541E-05</v>
      </c>
      <c r="C51">
        <f>-0.017/(C7*C7+C22*C22)*(C21*C7-C6*C22)</f>
        <v>-0.00011847998659016532</v>
      </c>
      <c r="D51">
        <f>-0.017/(D7*D7+D22*D22)*(D21*D7-D6*D22)</f>
        <v>3.4474394187273164E-05</v>
      </c>
      <c r="E51">
        <f>-0.017/(E7*E7+E22*E22)*(E21*E7-E6*E22)</f>
        <v>2.7800917955420686E-05</v>
      </c>
      <c r="F51">
        <f>-0.017/(F7*F7+F22*F22)*(F21*F7-F6*F22)</f>
        <v>0.0001258345777624718</v>
      </c>
      <c r="G51">
        <f>(B51*B$4+C51*C$4+D51*D$4+E51*E$4+F51*F$4)/SUM(B$4:F$4)</f>
        <v>-3.355652830545617E-07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10000.022627621393</v>
      </c>
      <c r="C62">
        <f>C7+(2/0.017)*(C8*C50-C23*C51)</f>
        <v>10000.081565231214</v>
      </c>
      <c r="D62">
        <f>D7+(2/0.017)*(D8*D50-D23*D51)</f>
        <v>9999.99295445281</v>
      </c>
      <c r="E62">
        <f>E7+(2/0.017)*(E8*E50-E23*E51)</f>
        <v>10000.039953185498</v>
      </c>
      <c r="F62">
        <f>F7+(2/0.017)*(F8*F50-F23*F51)</f>
        <v>9999.330096378733</v>
      </c>
    </row>
    <row r="63" spans="1:6" ht="12.75">
      <c r="A63" t="s">
        <v>67</v>
      </c>
      <c r="B63">
        <f>B8+(3/0.017)*(B9*B50-B24*B51)</f>
        <v>-4.845714804979296</v>
      </c>
      <c r="C63">
        <f>C8+(3/0.017)*(C9*C50-C24*C51)</f>
        <v>-3.3678137126279615</v>
      </c>
      <c r="D63">
        <f>D8+(3/0.017)*(D9*D50-D24*D51)</f>
        <v>-2.2511685187610597</v>
      </c>
      <c r="E63">
        <f>E8+(3/0.017)*(E9*E50-E24*E51)</f>
        <v>-4.712540332980993</v>
      </c>
      <c r="F63">
        <f>F8+(3/0.017)*(F9*F50-F24*F51)</f>
        <v>-10.648856367126255</v>
      </c>
    </row>
    <row r="64" spans="1:6" ht="12.75">
      <c r="A64" t="s">
        <v>68</v>
      </c>
      <c r="B64">
        <f>B9+(4/0.017)*(B10*B50-B25*B51)</f>
        <v>-0.7600419502078523</v>
      </c>
      <c r="C64">
        <f>C9+(4/0.017)*(C10*C50-C25*C51)</f>
        <v>0.13141262820365207</v>
      </c>
      <c r="D64">
        <f>D9+(4/0.017)*(D10*D50-D25*D51)</f>
        <v>0.4745878590509404</v>
      </c>
      <c r="E64">
        <f>E9+(4/0.017)*(E10*E50-E25*E51)</f>
        <v>-0.4167063330138563</v>
      </c>
      <c r="F64">
        <f>F9+(4/0.017)*(F10*F50-F25*F51)</f>
        <v>-1.4663184884761584</v>
      </c>
    </row>
    <row r="65" spans="1:6" ht="12.75">
      <c r="A65" t="s">
        <v>69</v>
      </c>
      <c r="B65">
        <f>B10+(5/0.017)*(B11*B50-B26*B51)</f>
        <v>0.6522345127840418</v>
      </c>
      <c r="C65">
        <f>C10+(5/0.017)*(C11*C50-C26*C51)</f>
        <v>0.9259413661242976</v>
      </c>
      <c r="D65">
        <f>D10+(5/0.017)*(D11*D50-D26*D51)</f>
        <v>0.2218370105103203</v>
      </c>
      <c r="E65">
        <f>E10+(5/0.017)*(E11*E50-E26*E51)</f>
        <v>0.9811246673091294</v>
      </c>
      <c r="F65">
        <f>F10+(5/0.017)*(F11*F50-F26*F51)</f>
        <v>2.3052517800969046</v>
      </c>
    </row>
    <row r="66" spans="1:6" ht="12.75">
      <c r="A66" t="s">
        <v>70</v>
      </c>
      <c r="B66">
        <f>B11+(6/0.017)*(B12*B50-B27*B51)</f>
        <v>3.4678460936719993</v>
      </c>
      <c r="C66">
        <f>C11+(6/0.017)*(C12*C50-C27*C51)</f>
        <v>2.453069104254963</v>
      </c>
      <c r="D66">
        <f>D11+(6/0.017)*(D12*D50-D27*D51)</f>
        <v>2.4875284479727395</v>
      </c>
      <c r="E66">
        <f>E11+(6/0.017)*(E12*E50-E27*E51)</f>
        <v>2.127821295927747</v>
      </c>
      <c r="F66">
        <f>F11+(6/0.017)*(F12*F50-F27*F51)</f>
        <v>13.628116726995964</v>
      </c>
    </row>
    <row r="67" spans="1:6" ht="12.75">
      <c r="A67" t="s">
        <v>71</v>
      </c>
      <c r="B67">
        <f>B12+(7/0.017)*(B13*B50-B28*B51)</f>
        <v>-0.4285405193976117</v>
      </c>
      <c r="C67">
        <f>C12+(7/0.017)*(C13*C50-C28*C51)</f>
        <v>-0.1678446982073061</v>
      </c>
      <c r="D67">
        <f>D12+(7/0.017)*(D13*D50-D28*D51)</f>
        <v>-0.24920810371426175</v>
      </c>
      <c r="E67">
        <f>E12+(7/0.017)*(E13*E50-E28*E51)</f>
        <v>-0.31960501900016686</v>
      </c>
      <c r="F67">
        <f>F12+(7/0.017)*(F13*F50-F28*F51)</f>
        <v>-0.3121289123350694</v>
      </c>
    </row>
    <row r="68" spans="1:6" ht="12.75">
      <c r="A68" t="s">
        <v>72</v>
      </c>
      <c r="B68">
        <f>B13+(8/0.017)*(B14*B50-B29*B51)</f>
        <v>-0.020477777427814363</v>
      </c>
      <c r="C68">
        <f>C13+(8/0.017)*(C14*C50-C29*C51)</f>
        <v>0.026133214197868904</v>
      </c>
      <c r="D68">
        <f>D13+(8/0.017)*(D14*D50-D29*D51)</f>
        <v>0.007549807860054414</v>
      </c>
      <c r="E68">
        <f>E13+(8/0.017)*(E14*E50-E29*E51)</f>
        <v>-0.14081222880549368</v>
      </c>
      <c r="F68">
        <f>F13+(8/0.017)*(F14*F50-F29*F51)</f>
        <v>0.020222229355071265</v>
      </c>
    </row>
    <row r="69" spans="1:6" ht="12.75">
      <c r="A69" t="s">
        <v>73</v>
      </c>
      <c r="B69">
        <f>B14+(9/0.017)*(B15*B50-B30*B51)</f>
        <v>0.03677534632840643</v>
      </c>
      <c r="C69">
        <f>C14+(9/0.017)*(C15*C50-C30*C51)</f>
        <v>0.11306350269760171</v>
      </c>
      <c r="D69">
        <f>D14+(9/0.017)*(D15*D50-D30*D51)</f>
        <v>0.12448987352716649</v>
      </c>
      <c r="E69">
        <f>E14+(9/0.017)*(E15*E50-E30*E51)</f>
        <v>0.18846688185704907</v>
      </c>
      <c r="F69">
        <f>F14+(9/0.017)*(F15*F50-F30*F51)</f>
        <v>0.20428748557453666</v>
      </c>
    </row>
    <row r="70" spans="1:6" ht="12.75">
      <c r="A70" t="s">
        <v>74</v>
      </c>
      <c r="B70">
        <f>B15+(10/0.017)*(B16*B50-B31*B51)</f>
        <v>-0.43344671032539983</v>
      </c>
      <c r="C70">
        <f>C15+(10/0.017)*(C16*C50-C31*C51)</f>
        <v>-0.17291024455847778</v>
      </c>
      <c r="D70">
        <f>D15+(10/0.017)*(D16*D50-D31*D51)</f>
        <v>-0.1418466505398106</v>
      </c>
      <c r="E70">
        <f>E15+(10/0.017)*(E16*E50-E31*E51)</f>
        <v>-0.19867614008946663</v>
      </c>
      <c r="F70">
        <f>F15+(10/0.017)*(F16*F50-F31*F51)</f>
        <v>-0.44358090266087485</v>
      </c>
    </row>
    <row r="71" spans="1:6" ht="12.75">
      <c r="A71" t="s">
        <v>75</v>
      </c>
      <c r="B71">
        <f>B16+(11/0.017)*(B17*B50-B32*B51)</f>
        <v>-0.009792500823248985</v>
      </c>
      <c r="C71">
        <f>C16+(11/0.017)*(C17*C50-C32*C51)</f>
        <v>-0.015940746033435534</v>
      </c>
      <c r="D71">
        <f>D16+(11/0.017)*(D17*D50-D32*D51)</f>
        <v>-0.024090906351623986</v>
      </c>
      <c r="E71">
        <f>E16+(11/0.017)*(E17*E50-E32*E51)</f>
        <v>-0.009306258830844683</v>
      </c>
      <c r="F71">
        <f>F16+(11/0.017)*(F17*F50-F32*F51)</f>
        <v>-0.0038744459691104557</v>
      </c>
    </row>
    <row r="72" spans="1:6" ht="12.75">
      <c r="A72" t="s">
        <v>76</v>
      </c>
      <c r="B72">
        <f>B17+(12/0.017)*(B18*B50-B33*B51)</f>
        <v>-0.013972694840531926</v>
      </c>
      <c r="C72">
        <f>C17+(12/0.017)*(C18*C50-C33*C51)</f>
        <v>-0.024239228043145968</v>
      </c>
      <c r="D72">
        <f>D17+(12/0.017)*(D18*D50-D33*D51)</f>
        <v>-0.0324612402353733</v>
      </c>
      <c r="E72">
        <f>E17+(12/0.017)*(E18*E50-E33*E51)</f>
        <v>-0.010172020757504887</v>
      </c>
      <c r="F72">
        <f>F17+(12/0.017)*(F18*F50-F33*F51)</f>
        <v>-0.026163880656762263</v>
      </c>
    </row>
    <row r="73" spans="1:6" ht="12.75">
      <c r="A73" t="s">
        <v>77</v>
      </c>
      <c r="B73">
        <f>B18+(13/0.017)*(B19*B50-B34*B51)</f>
        <v>0.019556125493381604</v>
      </c>
      <c r="C73">
        <f>C18+(13/0.017)*(C19*C50-C34*C51)</f>
        <v>0.009983107046568355</v>
      </c>
      <c r="D73">
        <f>D18+(13/0.017)*(D19*D50-D34*D51)</f>
        <v>0.0127224443582138</v>
      </c>
      <c r="E73">
        <f>E18+(13/0.017)*(E19*E50-E34*E51)</f>
        <v>0.009170876241030749</v>
      </c>
      <c r="F73">
        <f>F18+(13/0.017)*(F19*F50-F34*F51)</f>
        <v>-0.007056815834743935</v>
      </c>
    </row>
    <row r="74" spans="1:6" ht="12.75">
      <c r="A74" t="s">
        <v>78</v>
      </c>
      <c r="B74">
        <f>B19+(14/0.017)*(B20*B50-B35*B51)</f>
        <v>-0.2175211111720553</v>
      </c>
      <c r="C74">
        <f>C19+(14/0.017)*(C20*C50-C35*C51)</f>
        <v>-0.202780813176347</v>
      </c>
      <c r="D74">
        <f>D19+(14/0.017)*(D20*D50-D35*D51)</f>
        <v>-0.21064283248812363</v>
      </c>
      <c r="E74">
        <f>E19+(14/0.017)*(E20*E50-E35*E51)</f>
        <v>-0.20678216146398207</v>
      </c>
      <c r="F74">
        <f>F19+(14/0.017)*(F20*F50-F35*F51)</f>
        <v>-0.16075777107413344</v>
      </c>
    </row>
    <row r="75" spans="1:6" ht="12.75">
      <c r="A75" t="s">
        <v>79</v>
      </c>
      <c r="B75" s="50">
        <f>B20</f>
        <v>0.002010523</v>
      </c>
      <c r="C75" s="50">
        <f>C20</f>
        <v>-0.0001419292</v>
      </c>
      <c r="D75" s="50">
        <f>D20</f>
        <v>0.001361201</v>
      </c>
      <c r="E75" s="50">
        <f>E20</f>
        <v>0.002068287</v>
      </c>
      <c r="F75" s="50">
        <f>F20</f>
        <v>-0.001859455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-69.91205268369173</v>
      </c>
      <c r="C82">
        <f>C22+(2/0.017)*(C8*C51+C23*C50)</f>
        <v>-25.194728396811126</v>
      </c>
      <c r="D82">
        <f>D22+(2/0.017)*(D8*D51+D23*D50)</f>
        <v>-3.1651079781674536</v>
      </c>
      <c r="E82">
        <f>E22+(2/0.017)*(E8*E51+E23*E50)</f>
        <v>41.4362043671018</v>
      </c>
      <c r="F82">
        <f>F22+(2/0.017)*(F8*F51+F23*F50)</f>
        <v>49.713809952071195</v>
      </c>
    </row>
    <row r="83" spans="1:6" ht="12.75">
      <c r="A83" t="s">
        <v>82</v>
      </c>
      <c r="B83">
        <f>B23+(3/0.017)*(B9*B51+B24*B50)</f>
        <v>1.5024292691059271</v>
      </c>
      <c r="C83">
        <f>C23+(3/0.017)*(C9*C51+C24*C50)</f>
        <v>1.0648307595439341</v>
      </c>
      <c r="D83">
        <f>D23+(3/0.017)*(D9*D51+D24*D50)</f>
        <v>1.007886315390223</v>
      </c>
      <c r="E83">
        <f>E23+(3/0.017)*(E9*E51+E24*E50)</f>
        <v>0.43624157340402325</v>
      </c>
      <c r="F83">
        <f>F23+(3/0.017)*(F9*F51+F24*F50)</f>
        <v>8.822633743489785</v>
      </c>
    </row>
    <row r="84" spans="1:6" ht="12.75">
      <c r="A84" t="s">
        <v>83</v>
      </c>
      <c r="B84">
        <f>B24+(4/0.017)*(B10*B51+B25*B50)</f>
        <v>1.8431551491032425</v>
      </c>
      <c r="C84">
        <f>C24+(4/0.017)*(C10*C51+C25*C50)</f>
        <v>4.833486163237351</v>
      </c>
      <c r="D84">
        <f>D24+(4/0.017)*(D10*D51+D25*D50)</f>
        <v>1.2330820411904104</v>
      </c>
      <c r="E84">
        <f>E24+(4/0.017)*(E10*E51+E25*E50)</f>
        <v>0.4846710827100603</v>
      </c>
      <c r="F84">
        <f>F24+(4/0.017)*(F10*F51+F25*F50)</f>
        <v>0.22993885992434474</v>
      </c>
    </row>
    <row r="85" spans="1:6" ht="12.75">
      <c r="A85" t="s">
        <v>84</v>
      </c>
      <c r="B85">
        <f>B25+(5/0.017)*(B11*B51+B26*B50)</f>
        <v>0.36761158054333876</v>
      </c>
      <c r="C85">
        <f>C25+(5/0.017)*(C11*C51+C26*C50)</f>
        <v>0.2920558095670691</v>
      </c>
      <c r="D85">
        <f>D25+(5/0.017)*(D11*D51+D26*D50)</f>
        <v>-0.34480763836644224</v>
      </c>
      <c r="E85">
        <f>E25+(5/0.017)*(E11*E51+E26*E50)</f>
        <v>-0.20213820590325887</v>
      </c>
      <c r="F85">
        <f>F25+(5/0.017)*(F11*F51+F26*F50)</f>
        <v>-1.1719251413126233</v>
      </c>
    </row>
    <row r="86" spans="1:6" ht="12.75">
      <c r="A86" t="s">
        <v>85</v>
      </c>
      <c r="B86">
        <f>B26+(6/0.017)*(B12*B51+B27*B50)</f>
        <v>-0.045906512148295185</v>
      </c>
      <c r="C86">
        <f>C26+(6/0.017)*(C12*C51+C27*C50)</f>
        <v>0.16434630696490077</v>
      </c>
      <c r="D86">
        <f>D26+(6/0.017)*(D12*D51+D27*D50)</f>
        <v>-0.4498255527015267</v>
      </c>
      <c r="E86">
        <f>E26+(6/0.017)*(E12*E51+E27*E50)</f>
        <v>-0.5148526691420972</v>
      </c>
      <c r="F86">
        <f>F26+(6/0.017)*(F12*F51+F27*F50)</f>
        <v>1.9899070329458004</v>
      </c>
    </row>
    <row r="87" spans="1:6" ht="12.75">
      <c r="A87" t="s">
        <v>86</v>
      </c>
      <c r="B87">
        <f>B27+(7/0.017)*(B13*B51+B28*B50)</f>
        <v>0.4951352606327722</v>
      </c>
      <c r="C87">
        <f>C27+(7/0.017)*(C13*C51+C28*C50)</f>
        <v>0.049059636493588146</v>
      </c>
      <c r="D87">
        <f>D27+(7/0.017)*(D13*D51+D28*D50)</f>
        <v>0.3105314001986299</v>
      </c>
      <c r="E87">
        <f>E27+(7/0.017)*(E13*E51+E28*E50)</f>
        <v>0.1934322237379126</v>
      </c>
      <c r="F87">
        <f>F27+(7/0.017)*(F13*F51+F28*F50)</f>
        <v>0.3397719954820482</v>
      </c>
    </row>
    <row r="88" spans="1:6" ht="12.75">
      <c r="A88" t="s">
        <v>87</v>
      </c>
      <c r="B88">
        <f>B28+(8/0.017)*(B14*B51+B29*B50)</f>
        <v>-0.1040444090545824</v>
      </c>
      <c r="C88">
        <f>C28+(8/0.017)*(C14*C51+C29*C50)</f>
        <v>0.4116369888223818</v>
      </c>
      <c r="D88">
        <f>D28+(8/0.017)*(D14*D51+D29*D50)</f>
        <v>0.16061645025946272</v>
      </c>
      <c r="E88">
        <f>E28+(8/0.017)*(E14*E51+E29*E50)</f>
        <v>0.1658276256178128</v>
      </c>
      <c r="F88">
        <f>F28+(8/0.017)*(F14*F51+F29*F50)</f>
        <v>-0.2917969817624948</v>
      </c>
    </row>
    <row r="89" spans="1:6" ht="12.75">
      <c r="A89" t="s">
        <v>88</v>
      </c>
      <c r="B89">
        <f>B29+(9/0.017)*(B15*B51+B30*B50)</f>
        <v>-0.038521587998494825</v>
      </c>
      <c r="C89">
        <f>C29+(9/0.017)*(C15*C51+C30*C50)</f>
        <v>0.05961958219228426</v>
      </c>
      <c r="D89">
        <f>D29+(9/0.017)*(D15*D51+D30*D50)</f>
        <v>0.08645386378925332</v>
      </c>
      <c r="E89">
        <f>E29+(9/0.017)*(E15*E51+E30*E50)</f>
        <v>0.17095955609956884</v>
      </c>
      <c r="F89">
        <f>F29+(9/0.017)*(F15*F51+F30*F50)</f>
        <v>-0.04440743335447529</v>
      </c>
    </row>
    <row r="90" spans="1:6" ht="12.75">
      <c r="A90" t="s">
        <v>89</v>
      </c>
      <c r="B90">
        <f>B30+(10/0.017)*(B16*B51+B31*B50)</f>
        <v>-0.03239182800918608</v>
      </c>
      <c r="C90">
        <f>C30+(10/0.017)*(C16*C51+C31*C50)</f>
        <v>0.0359912560432383</v>
      </c>
      <c r="D90">
        <f>D30+(10/0.017)*(D16*D51+D31*D50)</f>
        <v>0.01279078202182752</v>
      </c>
      <c r="E90">
        <f>E30+(10/0.017)*(E16*E51+E31*E50)</f>
        <v>0.012181734701721268</v>
      </c>
      <c r="F90">
        <f>F30+(10/0.017)*(F16*F51+F31*F50)</f>
        <v>0.26358330184444784</v>
      </c>
    </row>
    <row r="91" spans="1:6" ht="12.75">
      <c r="A91" t="s">
        <v>90</v>
      </c>
      <c r="B91">
        <f>B31+(11/0.017)*(B17*B51+B32*B50)</f>
        <v>0.012444751954227845</v>
      </c>
      <c r="C91">
        <f>C31+(11/0.017)*(C17*C51+C32*C50)</f>
        <v>0.0012159635369913683</v>
      </c>
      <c r="D91">
        <f>D31+(11/0.017)*(D17*D51+D32*D50)</f>
        <v>0.044504294534759035</v>
      </c>
      <c r="E91">
        <f>E31+(11/0.017)*(E17*E51+E32*E50)</f>
        <v>0.030939190666736994</v>
      </c>
      <c r="F91">
        <f>F31+(11/0.017)*(F17*F51+F32*F50)</f>
        <v>-0.007437212619889047</v>
      </c>
    </row>
    <row r="92" spans="1:6" ht="12.75">
      <c r="A92" t="s">
        <v>91</v>
      </c>
      <c r="B92">
        <f>B32+(12/0.017)*(B18*B51+B33*B50)</f>
        <v>-0.019981148515869723</v>
      </c>
      <c r="C92">
        <f>C32+(12/0.017)*(C18*C51+C33*C50)</f>
        <v>0.019941449888978804</v>
      </c>
      <c r="D92">
        <f>D32+(12/0.017)*(D18*D51+D33*D50)</f>
        <v>0.020722944298171557</v>
      </c>
      <c r="E92">
        <f>E32+(12/0.017)*(E18*E51+E33*E50)</f>
        <v>0.044565029910600976</v>
      </c>
      <c r="F92">
        <f>F32+(12/0.017)*(F18*F51+F33*F50)</f>
        <v>0.010887222682370044</v>
      </c>
    </row>
    <row r="93" spans="1:6" ht="12.75">
      <c r="A93" t="s">
        <v>92</v>
      </c>
      <c r="B93">
        <f>B33+(13/0.017)*(B19*B51+B34*B50)</f>
        <v>0.08065521353302016</v>
      </c>
      <c r="C93">
        <f>C33+(13/0.017)*(C19*C51+C34*C50)</f>
        <v>0.07644132894632369</v>
      </c>
      <c r="D93">
        <f>D33+(13/0.017)*(D19*D51+D34*D50)</f>
        <v>0.09691228117016243</v>
      </c>
      <c r="E93">
        <f>E33+(13/0.017)*(E19*E51+E34*E50)</f>
        <v>0.09852007891806719</v>
      </c>
      <c r="F93">
        <f>F33+(13/0.017)*(F19*F51+F34*F50)</f>
        <v>0.04138594299874388</v>
      </c>
    </row>
    <row r="94" spans="1:6" ht="12.75">
      <c r="A94" t="s">
        <v>93</v>
      </c>
      <c r="B94">
        <f>B34+(14/0.017)*(B20*B51+B35*B50)</f>
        <v>0.010932026413810417</v>
      </c>
      <c r="C94">
        <f>C34+(14/0.017)*(C20*C51+C35*C50)</f>
        <v>0.003984398335734042</v>
      </c>
      <c r="D94">
        <f>D34+(14/0.017)*(D20*D51+D35*D50)</f>
        <v>0.004214728129654543</v>
      </c>
      <c r="E94">
        <f>E34+(14/0.017)*(E20*E51+E35*E50)</f>
        <v>-0.003389928803856969</v>
      </c>
      <c r="F94">
        <f>F34+(14/0.017)*(F20*F51+F35*F50)</f>
        <v>-0.034374695187659676</v>
      </c>
    </row>
    <row r="95" spans="1:6" ht="12.75">
      <c r="A95" t="s">
        <v>94</v>
      </c>
      <c r="B95" s="50">
        <f>B35</f>
        <v>-0.001134401</v>
      </c>
      <c r="C95" s="50">
        <f>C35</f>
        <v>0.00262901</v>
      </c>
      <c r="D95" s="50">
        <f>D35</f>
        <v>-0.003121455</v>
      </c>
      <c r="E95" s="50">
        <f>E35</f>
        <v>-0.005519593</v>
      </c>
      <c r="F95" s="50">
        <f>F35</f>
        <v>0.0002802208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-4.845703840304108</v>
      </c>
      <c r="C103">
        <f>C63*10000/C62</f>
        <v>-3.3677862432016012</v>
      </c>
      <c r="D103">
        <f>D63*10000/D62</f>
        <v>-2.2511701048335806</v>
      </c>
      <c r="E103">
        <f>E63*10000/E62</f>
        <v>-4.712521504956407</v>
      </c>
      <c r="F103">
        <f>F63*10000/F62</f>
        <v>-10.64956978566269</v>
      </c>
      <c r="G103">
        <f>AVERAGE(C103:E103)</f>
        <v>-3.4438259509971965</v>
      </c>
      <c r="H103">
        <f>STDEV(C103:E103)</f>
        <v>1.2324362890603624</v>
      </c>
      <c r="I103">
        <f>(B103*B4+C103*C4+D103*D4+E103*E4+F103*F4)/SUM(B4:F4)</f>
        <v>-4.609964566769157</v>
      </c>
      <c r="K103">
        <f>(LN(H103)+LN(H123))/2-LN(K114*K115^3)</f>
        <v>-4.3023423666160925</v>
      </c>
    </row>
    <row r="104" spans="1:11" ht="12.75">
      <c r="A104" t="s">
        <v>68</v>
      </c>
      <c r="B104">
        <f>B64*10000/B62</f>
        <v>-0.7600402304175946</v>
      </c>
      <c r="C104">
        <f>C64*10000/C62</f>
        <v>0.13141155634225435</v>
      </c>
      <c r="D104">
        <f>D64*10000/D62</f>
        <v>0.47458819342429176</v>
      </c>
      <c r="E104">
        <f>E64*10000/E62</f>
        <v>-0.4167046681459659</v>
      </c>
      <c r="F104">
        <f>F64*10000/F62</f>
        <v>-1.4664167242635453</v>
      </c>
      <c r="G104">
        <f>AVERAGE(C104:E104)</f>
        <v>0.06309836054019341</v>
      </c>
      <c r="H104">
        <f>STDEV(C104:E104)</f>
        <v>0.44955618204184744</v>
      </c>
      <c r="I104">
        <f>(B104*B4+C104*C4+D104*D4+E104*E4+F104*F4)/SUM(B4:F4)</f>
        <v>-0.2603789489625691</v>
      </c>
      <c r="K104">
        <f>(LN(H104)+LN(H124))/2-LN(K114*K115^4)</f>
        <v>-3.2651182602404067</v>
      </c>
    </row>
    <row r="105" spans="1:11" ht="12.75">
      <c r="A105" t="s">
        <v>69</v>
      </c>
      <c r="B105">
        <f>B65*10000/B62</f>
        <v>0.6522330369358198</v>
      </c>
      <c r="C105">
        <f>C65*10000/C62</f>
        <v>0.9259338137237371</v>
      </c>
      <c r="D105">
        <f>D65*10000/D62</f>
        <v>0.22183716680674304</v>
      </c>
      <c r="E105">
        <f>E65*10000/E62</f>
        <v>0.9811207474192077</v>
      </c>
      <c r="F105">
        <f>F65*10000/F62</f>
        <v>2.305406220094438</v>
      </c>
      <c r="G105">
        <f>AVERAGE(C105:E105)</f>
        <v>0.7096305759832293</v>
      </c>
      <c r="H105">
        <f>STDEV(C105:E105)</f>
        <v>0.4233417141502728</v>
      </c>
      <c r="I105">
        <f>(B105*B4+C105*C4+D105*D4+E105*E4+F105*F4)/SUM(B4:F4)</f>
        <v>0.9147459069591308</v>
      </c>
      <c r="K105">
        <f>(LN(H105)+LN(H125))/2-LN(K114*K115^5)</f>
        <v>-3.6737077780321075</v>
      </c>
    </row>
    <row r="106" spans="1:11" ht="12.75">
      <c r="A106" t="s">
        <v>70</v>
      </c>
      <c r="B106">
        <f>B66*10000/B62</f>
        <v>3.4678382467789097</v>
      </c>
      <c r="C106">
        <f>C66*10000/C62</f>
        <v>2.4530490959032947</v>
      </c>
      <c r="D106">
        <f>D66*10000/D62</f>
        <v>2.487530200573881</v>
      </c>
      <c r="E106">
        <f>E66*10000/E62</f>
        <v>2.1278127946378183</v>
      </c>
      <c r="F106">
        <f>F66*10000/F62</f>
        <v>13.629029740633724</v>
      </c>
      <c r="G106">
        <f>AVERAGE(C106:E106)</f>
        <v>2.3561306970383313</v>
      </c>
      <c r="H106">
        <f>STDEV(C106:E106)</f>
        <v>0.1984793063829452</v>
      </c>
      <c r="I106">
        <f>(B106*B4+C106*C4+D106*D4+E106*E4+F106*F4)/SUM(B4:F4)</f>
        <v>4.024093258184895</v>
      </c>
      <c r="K106">
        <f>(LN(H106)+LN(H126))/2-LN(K114*K115^6)</f>
        <v>-3.4038610164455103</v>
      </c>
    </row>
    <row r="107" spans="1:11" ht="12.75">
      <c r="A107" t="s">
        <v>71</v>
      </c>
      <c r="B107">
        <f>B67*10000/B62</f>
        <v>-0.4285395497145434</v>
      </c>
      <c r="C107">
        <f>C67*10000/C62</f>
        <v>-0.1678433291893108</v>
      </c>
      <c r="D107">
        <f>D67*10000/D62</f>
        <v>-0.24920827929513092</v>
      </c>
      <c r="E107">
        <f>E67*10000/E62</f>
        <v>-0.3196037420814075</v>
      </c>
      <c r="F107">
        <f>F67*10000/F62</f>
        <v>-0.31214982336477437</v>
      </c>
      <c r="G107">
        <f>AVERAGE(C107:E107)</f>
        <v>-0.24555178352194976</v>
      </c>
      <c r="H107">
        <f>STDEV(C107:E107)</f>
        <v>0.0759462520556437</v>
      </c>
      <c r="I107">
        <f>(B107*B4+C107*C4+D107*D4+E107*E4+F107*F4)/SUM(B4:F4)</f>
        <v>-0.28089614918657035</v>
      </c>
      <c r="K107">
        <f>(LN(H107)+LN(H127))/2-LN(K114*K115^7)</f>
        <v>-3.8185457205556226</v>
      </c>
    </row>
    <row r="108" spans="1:9" ht="12.75">
      <c r="A108" t="s">
        <v>72</v>
      </c>
      <c r="B108">
        <f>B68*10000/B62</f>
        <v>-0.02047773109157975</v>
      </c>
      <c r="C108">
        <f>C68*10000/C62</f>
        <v>0.026133001043441663</v>
      </c>
      <c r="D108">
        <f>D68*10000/D62</f>
        <v>0.007549813179310918</v>
      </c>
      <c r="E108">
        <f>E68*10000/E62</f>
        <v>-0.14081166621803162</v>
      </c>
      <c r="F108">
        <f>F68*10000/F62</f>
        <v>0.020223584140296322</v>
      </c>
      <c r="G108">
        <f>AVERAGE(C108:E108)</f>
        <v>-0.03570961733175968</v>
      </c>
      <c r="H108">
        <f>STDEV(C108:E108)</f>
        <v>0.09149406662657211</v>
      </c>
      <c r="I108">
        <f>(B108*B4+C108*C4+D108*D4+E108*E4+F108*F4)/SUM(B4:F4)</f>
        <v>-0.026032524704436455</v>
      </c>
    </row>
    <row r="109" spans="1:9" ht="12.75">
      <c r="A109" t="s">
        <v>73</v>
      </c>
      <c r="B109">
        <f>B69*10000/B62</f>
        <v>0.036775263114733385</v>
      </c>
      <c r="C109">
        <f>C69*10000/C62</f>
        <v>0.11306258050004969</v>
      </c>
      <c r="D109">
        <f>D69*10000/D62</f>
        <v>0.12448996123715615</v>
      </c>
      <c r="E109">
        <f>E69*10000/E62</f>
        <v>0.18846612887482836</v>
      </c>
      <c r="F109">
        <f>F69*10000/F62</f>
        <v>0.20430117178401738</v>
      </c>
      <c r="G109">
        <f>AVERAGE(C109:E109)</f>
        <v>0.14200622353734474</v>
      </c>
      <c r="H109">
        <f>STDEV(C109:E109)</f>
        <v>0.04063912352159737</v>
      </c>
      <c r="I109">
        <f>(B109*B4+C109*C4+D109*D4+E109*E4+F109*F4)/SUM(B4:F4)</f>
        <v>0.13513244232298374</v>
      </c>
    </row>
    <row r="110" spans="1:11" ht="12.75">
      <c r="A110" t="s">
        <v>74</v>
      </c>
      <c r="B110">
        <f>B70*10000/B62</f>
        <v>-0.4334457295408136</v>
      </c>
      <c r="C110">
        <f>C70*10000/C62</f>
        <v>-0.17290883422357353</v>
      </c>
      <c r="D110">
        <f>D70*10000/D62</f>
        <v>-0.14184675047860804</v>
      </c>
      <c r="E110">
        <f>E70*10000/E62</f>
        <v>-0.1986753463181701</v>
      </c>
      <c r="F110">
        <f>F70*10000/F62</f>
        <v>-0.4436106202969718</v>
      </c>
      <c r="G110">
        <f>AVERAGE(C110:E110)</f>
        <v>-0.17114364367345056</v>
      </c>
      <c r="H110">
        <f>STDEV(C110:E110)</f>
        <v>0.028455390518015287</v>
      </c>
      <c r="I110">
        <f>(B110*B4+C110*C4+D110*D4+E110*E4+F110*F4)/SUM(B4:F4)</f>
        <v>-0.24547761036442764</v>
      </c>
      <c r="K110">
        <f>EXP(AVERAGE(K103:K107))</f>
        <v>0.024904294303884376</v>
      </c>
    </row>
    <row r="111" spans="1:9" ht="12.75">
      <c r="A111" t="s">
        <v>75</v>
      </c>
      <c r="B111">
        <f>B71*10000/B62</f>
        <v>-0.009792478665199012</v>
      </c>
      <c r="C111">
        <f>C71*10000/C62</f>
        <v>-0.01594061601343245</v>
      </c>
      <c r="D111">
        <f>D71*10000/D62</f>
        <v>-0.0240909233249977</v>
      </c>
      <c r="E111">
        <f>E71*10000/E62</f>
        <v>-0.009306221649524696</v>
      </c>
      <c r="F111">
        <f>F71*10000/F62</f>
        <v>-0.0038747055370375164</v>
      </c>
      <c r="G111">
        <f>AVERAGE(C111:E111)</f>
        <v>-0.01644592032931828</v>
      </c>
      <c r="H111">
        <f>STDEV(C111:E111)</f>
        <v>0.0074052920433243675</v>
      </c>
      <c r="I111">
        <f>(B111*B4+C111*C4+D111*D4+E111*E4+F111*F4)/SUM(B4:F4)</f>
        <v>-0.0138031426781824</v>
      </c>
    </row>
    <row r="112" spans="1:9" ht="12.75">
      <c r="A112" t="s">
        <v>76</v>
      </c>
      <c r="B112">
        <f>B72*10000/B62</f>
        <v>-0.013972663223718599</v>
      </c>
      <c r="C112">
        <f>C72*10000/C62</f>
        <v>-0.024239030336934586</v>
      </c>
      <c r="D112">
        <f>D72*10000/D62</f>
        <v>-0.03246126310610941</v>
      </c>
      <c r="E112">
        <f>E72*10000/E62</f>
        <v>-0.010171980117204037</v>
      </c>
      <c r="F112">
        <f>F72*10000/F62</f>
        <v>-0.026165633502025838</v>
      </c>
      <c r="G112">
        <f>AVERAGE(C112:E112)</f>
        <v>-0.022290757853416013</v>
      </c>
      <c r="H112">
        <f>STDEV(C112:E112)</f>
        <v>0.011271639556533163</v>
      </c>
      <c r="I112">
        <f>(B112*B4+C112*C4+D112*D4+E112*E4+F112*F4)/SUM(B4:F4)</f>
        <v>-0.021606366012294383</v>
      </c>
    </row>
    <row r="113" spans="1:9" ht="12.75">
      <c r="A113" t="s">
        <v>77</v>
      </c>
      <c r="B113">
        <f>B73*10000/B62</f>
        <v>0.019556081242621374</v>
      </c>
      <c r="C113">
        <f>C73*10000/C62</f>
        <v>0.009983025619789065</v>
      </c>
      <c r="D113">
        <f>D73*10000/D62</f>
        <v>0.012722453321878326</v>
      </c>
      <c r="E113">
        <f>E73*10000/E62</f>
        <v>0.009170839600605175</v>
      </c>
      <c r="F113">
        <f>F73*10000/F62</f>
        <v>-0.007057288605063221</v>
      </c>
      <c r="G113">
        <f>AVERAGE(C113:E113)</f>
        <v>0.010625439514090855</v>
      </c>
      <c r="H113">
        <f>STDEV(C113:E113)</f>
        <v>0.0018609169016852712</v>
      </c>
      <c r="I113">
        <f>(B113*B4+C113*C4+D113*D4+E113*E4+F113*F4)/SUM(B4:F4)</f>
        <v>0.00955124921537574</v>
      </c>
    </row>
    <row r="114" spans="1:11" ht="12.75">
      <c r="A114" t="s">
        <v>78</v>
      </c>
      <c r="B114">
        <f>B74*10000/B62</f>
        <v>-0.2175206189746342</v>
      </c>
      <c r="C114">
        <f>C74*10000/C62</f>
        <v>-0.2027791592034464</v>
      </c>
      <c r="D114">
        <f>D74*10000/D62</f>
        <v>-0.21064298089762984</v>
      </c>
      <c r="E114">
        <f>E74*10000/E62</f>
        <v>-0.2067813353066774</v>
      </c>
      <c r="F114">
        <f>F74*10000/F62</f>
        <v>-0.16076854101691473</v>
      </c>
      <c r="G114">
        <f>AVERAGE(C114:E114)</f>
        <v>-0.20673449180258455</v>
      </c>
      <c r="H114">
        <f>STDEV(C114:E114)</f>
        <v>0.003932120120862212</v>
      </c>
      <c r="I114">
        <f>(B114*B4+C114*C4+D114*D4+E114*E4+F114*F4)/SUM(B4:F4)</f>
        <v>-0.2021464220688201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0.0020105184506749698</v>
      </c>
      <c r="C115">
        <f>C75*10000/C62</f>
        <v>-0.00014192804236064092</v>
      </c>
      <c r="D115">
        <f>D75*10000/D62</f>
        <v>0.0013612019590412638</v>
      </c>
      <c r="E115">
        <f>E75*10000/E62</f>
        <v>0.0020682787365675975</v>
      </c>
      <c r="F115">
        <f>F75*10000/F62</f>
        <v>-0.0018595795739090597</v>
      </c>
      <c r="G115">
        <f>AVERAGE(C115:E115)</f>
        <v>0.0010958508844160734</v>
      </c>
      <c r="H115">
        <f>STDEV(C115:E115)</f>
        <v>0.0011287435031966484</v>
      </c>
      <c r="I115">
        <f>(B115*B4+C115*C4+D115*D4+E115*E4+F115*F4)/SUM(B4:F4)</f>
        <v>0.000832810300185891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-69.9118944897038</v>
      </c>
      <c r="C122">
        <f>C82*10000/C62</f>
        <v>-25.194522897102583</v>
      </c>
      <c r="D122">
        <f>D82*10000/D62</f>
        <v>-3.165110208160787</v>
      </c>
      <c r="E122">
        <f>E82*10000/E62</f>
        <v>41.43603881692729</v>
      </c>
      <c r="F122">
        <f>F82*10000/F62</f>
        <v>49.71714052131862</v>
      </c>
      <c r="G122">
        <f>AVERAGE(C122:E122)</f>
        <v>4.358801903887972</v>
      </c>
      <c r="H122">
        <f>STDEV(C122:E122)</f>
        <v>33.94650024205973</v>
      </c>
      <c r="I122">
        <f>(B122*B4+C122*C4+D122*D4+E122*E4+F122*F4)/SUM(B4:F4)</f>
        <v>-0.3068954632195312</v>
      </c>
    </row>
    <row r="123" spans="1:9" ht="12.75">
      <c r="A123" t="s">
        <v>82</v>
      </c>
      <c r="B123">
        <f>B83*10000/B62</f>
        <v>1.5024258694735526</v>
      </c>
      <c r="C123">
        <f>C83*10000/C62</f>
        <v>1.064822074298065</v>
      </c>
      <c r="D123">
        <f>D83*10000/D62</f>
        <v>1.0078870255017833</v>
      </c>
      <c r="E123">
        <f>E83*10000/E62</f>
        <v>0.4362398304869363</v>
      </c>
      <c r="F123">
        <f>F83*10000/F62</f>
        <v>8.823224814515235</v>
      </c>
      <c r="G123">
        <f>AVERAGE(C123:E123)</f>
        <v>0.8363163100955947</v>
      </c>
      <c r="H123">
        <f>STDEV(C123:E123)</f>
        <v>0.3476439156628545</v>
      </c>
      <c r="I123">
        <f>(B123*B4+C123*C4+D123*D4+E123*E4+F123*F4)/SUM(B4:F4)</f>
        <v>2.0005103393573203</v>
      </c>
    </row>
    <row r="124" spans="1:9" ht="12.75">
      <c r="A124" t="s">
        <v>83</v>
      </c>
      <c r="B124">
        <f>B84*10000/B62</f>
        <v>1.8431509784909914</v>
      </c>
      <c r="C124">
        <f>C84*10000/C62</f>
        <v>4.833446739117267</v>
      </c>
      <c r="D124">
        <f>D84*10000/D62</f>
        <v>1.2330829099647935</v>
      </c>
      <c r="E124">
        <f>E84*10000/E62</f>
        <v>0.48466914630242963</v>
      </c>
      <c r="F124">
        <f>F84*10000/F62</f>
        <v>0.2299542646438058</v>
      </c>
      <c r="G124">
        <f>AVERAGE(C124:E124)</f>
        <v>2.18373293179483</v>
      </c>
      <c r="H124">
        <f>STDEV(C124:E124)</f>
        <v>2.3250308032252365</v>
      </c>
      <c r="I124">
        <f>(B124*B4+C124*C4+D124*D4+E124*E4+F124*F4)/SUM(B4:F4)</f>
        <v>1.8733366634833053</v>
      </c>
    </row>
    <row r="125" spans="1:9" ht="12.75">
      <c r="A125" t="s">
        <v>84</v>
      </c>
      <c r="B125">
        <f>B85*10000/B62</f>
        <v>0.3676107487276546</v>
      </c>
      <c r="C125">
        <f>C85*10000/C62</f>
        <v>0.2920534274265356</v>
      </c>
      <c r="D125">
        <f>D85*10000/D62</f>
        <v>-0.34480788130246215</v>
      </c>
      <c r="E125">
        <f>E85*10000/E62</f>
        <v>-0.20213739829996183</v>
      </c>
      <c r="F125">
        <f>F85*10000/F62</f>
        <v>-1.172003654261836</v>
      </c>
      <c r="G125">
        <f>AVERAGE(C125:E125)</f>
        <v>-0.08496395072529613</v>
      </c>
      <c r="H125">
        <f>STDEV(C125:E125)</f>
        <v>0.3342084592756483</v>
      </c>
      <c r="I125">
        <f>(B125*B4+C125*C4+D125*D4+E125*E4+F125*F4)/SUM(B4:F4)</f>
        <v>-0.1649079730478518</v>
      </c>
    </row>
    <row r="126" spans="1:9" ht="12.75">
      <c r="A126" t="s">
        <v>85</v>
      </c>
      <c r="B126">
        <f>B86*10000/B62</f>
        <v>-0.045906408273012594</v>
      </c>
      <c r="C126">
        <f>C86*10000/C62</f>
        <v>0.16434496648138178</v>
      </c>
      <c r="D126">
        <f>D86*10000/D62</f>
        <v>-0.4498258696284659</v>
      </c>
      <c r="E126">
        <f>E86*10000/E62</f>
        <v>-0.514850612149896</v>
      </c>
      <c r="F126">
        <f>F86*10000/F62</f>
        <v>1.990040346469257</v>
      </c>
      <c r="G126">
        <f>AVERAGE(C126:E126)</f>
        <v>-0.26677717176566</v>
      </c>
      <c r="H126">
        <f>STDEV(C126:E126)</f>
        <v>0.37477563668149594</v>
      </c>
      <c r="I126">
        <f>(B126*B4+C126*C4+D126*D4+E126*E4+F126*F4)/SUM(B4:F4)</f>
        <v>0.06691547264956474</v>
      </c>
    </row>
    <row r="127" spans="1:9" ht="12.75">
      <c r="A127" t="s">
        <v>86</v>
      </c>
      <c r="B127">
        <f>B87*10000/B62</f>
        <v>0.49513414026198577</v>
      </c>
      <c r="C127">
        <f>C87*10000/C62</f>
        <v>0.049059236340792615</v>
      </c>
      <c r="D127">
        <f>D87*10000/D62</f>
        <v>0.3105316189851475</v>
      </c>
      <c r="E127">
        <f>E87*10000/E62</f>
        <v>0.19343145091764866</v>
      </c>
      <c r="F127">
        <f>F87*10000/F62</f>
        <v>0.3397947584559659</v>
      </c>
      <c r="G127">
        <f>AVERAGE(C127:E127)</f>
        <v>0.1843407687478629</v>
      </c>
      <c r="H127">
        <f>STDEV(C127:E127)</f>
        <v>0.13097302049721168</v>
      </c>
      <c r="I127">
        <f>(B127*B4+C127*C4+D127*D4+E127*E4+F127*F4)/SUM(B4:F4)</f>
        <v>0.2500249118705767</v>
      </c>
    </row>
    <row r="128" spans="1:9" ht="12.75">
      <c r="A128" t="s">
        <v>87</v>
      </c>
      <c r="B128">
        <f>B88*10000/B62</f>
        <v>-0.1040441736273655</v>
      </c>
      <c r="C128">
        <f>C88*10000/C62</f>
        <v>0.41163363132315034</v>
      </c>
      <c r="D128">
        <f>D88*10000/D62</f>
        <v>0.16061656342262046</v>
      </c>
      <c r="E128">
        <f>E88*10000/E62</f>
        <v>0.16582696308627112</v>
      </c>
      <c r="F128">
        <f>F88*10000/F62</f>
        <v>-0.2918165306575581</v>
      </c>
      <c r="G128">
        <f>AVERAGE(C128:E128)</f>
        <v>0.2460257192773473</v>
      </c>
      <c r="H128">
        <f>STDEV(C128:E128)</f>
        <v>0.143444318344407</v>
      </c>
      <c r="I128">
        <f>(B128*B4+C128*C4+D128*D4+E128*E4+F128*F4)/SUM(B4:F4)</f>
        <v>0.12353337330975027</v>
      </c>
    </row>
    <row r="129" spans="1:9" ht="12.75">
      <c r="A129" t="s">
        <v>88</v>
      </c>
      <c r="B129">
        <f>B89*10000/B62</f>
        <v>-0.03852150083350119</v>
      </c>
      <c r="C129">
        <f>C89*10000/C62</f>
        <v>0.05961909590775001</v>
      </c>
      <c r="D129">
        <f>D89*10000/D62</f>
        <v>0.08645392470077394</v>
      </c>
      <c r="E129">
        <f>E89*10000/E62</f>
        <v>0.17095887306441204</v>
      </c>
      <c r="F129">
        <f>F89*10000/F62</f>
        <v>-0.0444104084238178</v>
      </c>
      <c r="G129">
        <f>AVERAGE(C129:E129)</f>
        <v>0.10567729789097867</v>
      </c>
      <c r="H129">
        <f>STDEV(C129:E129)</f>
        <v>0.05810585213152977</v>
      </c>
      <c r="I129">
        <f>(B129*B4+C129*C4+D129*D4+E129*E4+F129*F4)/SUM(B4:F4)</f>
        <v>0.0647747430381977</v>
      </c>
    </row>
    <row r="130" spans="1:9" ht="12.75">
      <c r="A130" t="s">
        <v>89</v>
      </c>
      <c r="B130">
        <f>B90*10000/B62</f>
        <v>-0.032391754714349894</v>
      </c>
      <c r="C130">
        <f>C90*10000/C62</f>
        <v>0.03599096248212066</v>
      </c>
      <c r="D130">
        <f>D90*10000/D62</f>
        <v>0.012790791033639701</v>
      </c>
      <c r="E130">
        <f>E90*10000/E62</f>
        <v>0.012181686032005095</v>
      </c>
      <c r="F130">
        <f>F90*10000/F62</f>
        <v>0.2636009605682533</v>
      </c>
      <c r="G130">
        <f>AVERAGE(C130:E130)</f>
        <v>0.02032114651592182</v>
      </c>
      <c r="H130">
        <f>STDEV(C130:E130)</f>
        <v>0.013573875700648623</v>
      </c>
      <c r="I130">
        <f>(B130*B4+C130*C4+D130*D4+E130*E4+F130*F4)/SUM(B4:F4)</f>
        <v>0.04523513203396141</v>
      </c>
    </row>
    <row r="131" spans="1:9" ht="12.75">
      <c r="A131" t="s">
        <v>90</v>
      </c>
      <c r="B131">
        <f>B91*10000/B62</f>
        <v>0.012444723794778009</v>
      </c>
      <c r="C131">
        <f>C91*10000/C62</f>
        <v>0.00121595361903756</v>
      </c>
      <c r="D131">
        <f>D91*10000/D62</f>
        <v>0.044504325890491865</v>
      </c>
      <c r="E131">
        <f>E91*10000/E62</f>
        <v>0.030939067055308474</v>
      </c>
      <c r="F131">
        <f>F91*10000/F62</f>
        <v>-0.007437710874833946</v>
      </c>
      <c r="G131">
        <f>AVERAGE(C131:E131)</f>
        <v>0.025553115521612633</v>
      </c>
      <c r="H131">
        <f>STDEV(C131:E131)</f>
        <v>0.022141073797819603</v>
      </c>
      <c r="I131">
        <f>(B131*B4+C131*C4+D131*D4+E131*E4+F131*F4)/SUM(B4:F4)</f>
        <v>0.019246565735970455</v>
      </c>
    </row>
    <row r="132" spans="1:9" ht="12.75">
      <c r="A132" t="s">
        <v>91</v>
      </c>
      <c r="B132">
        <f>B92*10000/B62</f>
        <v>-0.019981103303385667</v>
      </c>
      <c r="C132">
        <f>C92*10000/C62</f>
        <v>0.01994128723740838</v>
      </c>
      <c r="D132">
        <f>D92*10000/D62</f>
        <v>0.02072295889863004</v>
      </c>
      <c r="E132">
        <f>E92*10000/E62</f>
        <v>0.04456485185982167</v>
      </c>
      <c r="F132">
        <f>F92*10000/F62</f>
        <v>0.010887952070222046</v>
      </c>
      <c r="G132">
        <f>AVERAGE(C132:E132)</f>
        <v>0.028409699331953364</v>
      </c>
      <c r="H132">
        <f>STDEV(C132:E132)</f>
        <v>0.013996230476292768</v>
      </c>
      <c r="I132">
        <f>(B132*B4+C132*C4+D132*D4+E132*E4+F132*F4)/SUM(B4:F4)</f>
        <v>0.01907540608256612</v>
      </c>
    </row>
    <row r="133" spans="1:9" ht="12.75">
      <c r="A133" t="s">
        <v>92</v>
      </c>
      <c r="B133">
        <f>B93*10000/B62</f>
        <v>0.08065503102986961</v>
      </c>
      <c r="C133">
        <f>C93*10000/C62</f>
        <v>0.07644070545594223</v>
      </c>
      <c r="D133">
        <f>D93*10000/D62</f>
        <v>0.09691234945021557</v>
      </c>
      <c r="E133">
        <f>E93*10000/E62</f>
        <v>0.09851968530054099</v>
      </c>
      <c r="F133">
        <f>F93*10000/F62</f>
        <v>0.04138871564379282</v>
      </c>
      <c r="G133">
        <f>AVERAGE(C133:E133)</f>
        <v>0.09062424673556625</v>
      </c>
      <c r="H133">
        <f>STDEV(C133:E133)</f>
        <v>0.012309570039486907</v>
      </c>
      <c r="I133">
        <f>(B133*B4+C133*C4+D133*D4+E133*E4+F133*F4)/SUM(B4:F4)</f>
        <v>0.08259994009707482</v>
      </c>
    </row>
    <row r="134" spans="1:9" ht="12.75">
      <c r="A134" t="s">
        <v>93</v>
      </c>
      <c r="B134">
        <f>B94*10000/B62</f>
        <v>0.010932001677290916</v>
      </c>
      <c r="C134">
        <f>C94*10000/C62</f>
        <v>0.0039843658371619675</v>
      </c>
      <c r="D134">
        <f>D94*10000/D62</f>
        <v>0.004214731099163228</v>
      </c>
      <c r="E134">
        <f>E94*10000/E62</f>
        <v>-0.0033899152600656477</v>
      </c>
      <c r="F134">
        <f>F94*10000/F62</f>
        <v>-0.03437699811521224</v>
      </c>
      <c r="G134">
        <f>AVERAGE(C134:E134)</f>
        <v>0.0016030605587531825</v>
      </c>
      <c r="H134">
        <f>STDEV(C134:E134)</f>
        <v>0.0043255777283464</v>
      </c>
      <c r="I134">
        <f>(B134*B4+C134*C4+D134*D4+E134*E4+F134*F4)/SUM(B4:F4)</f>
        <v>-0.0018602197378986998</v>
      </c>
    </row>
    <row r="135" spans="1:9" ht="12.75">
      <c r="A135" t="s">
        <v>94</v>
      </c>
      <c r="B135">
        <f>B95*10000/B62</f>
        <v>-0.0011343984331261747</v>
      </c>
      <c r="C135">
        <f>C95*10000/C62</f>
        <v>0.0026289885565940526</v>
      </c>
      <c r="D135">
        <f>D95*10000/D62</f>
        <v>-0.0031214571992374</v>
      </c>
      <c r="E135">
        <f>E95*10000/E62</f>
        <v>-0.005519570947555806</v>
      </c>
      <c r="F135">
        <f>F95*10000/F62</f>
        <v>0.000280239573350501</v>
      </c>
      <c r="G135">
        <f>AVERAGE(C135:E135)</f>
        <v>-0.002004013196733051</v>
      </c>
      <c r="H135">
        <f>STDEV(C135:E135)</f>
        <v>0.004187632543838756</v>
      </c>
      <c r="I135">
        <f>(B135*B4+C135*C4+D135*D4+E135*E4+F135*F4)/SUM(B4:F4)</f>
        <v>-0.0015728564897470314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2005-07-19T06:41:59Z</cp:lastPrinted>
  <dcterms:created xsi:type="dcterms:W3CDTF">2005-07-19T06:41:59Z</dcterms:created>
  <dcterms:modified xsi:type="dcterms:W3CDTF">2005-07-19T09:45:37Z</dcterms:modified>
  <cp:category/>
  <cp:version/>
  <cp:contentType/>
  <cp:contentStatus/>
</cp:coreProperties>
</file>