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<sst xmlns="http://schemas.openxmlformats.org/spreadsheetml/2006/main" count="204" uniqueCount="98">
  <si>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25/07/2005       07:21:11</t>
  </si>
  <si>
    <t>LISSNER</t>
  </si>
  <si>
    <t>HCMQAP617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</si>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</sst>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644546"/>
        <c:axId val="34772515"/>
      </c:lineChart>
      <c:catAx>
        <c:axId val="486445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72515"/>
        <c:crosses val="autoZero"/>
        <c:auto val="1"/>
        <c:lblOffset val="100"/>
        <c:noMultiLvlLbl val="0"/>
      </c:catAx>
      <c:valAx>
        <c:axId val="34772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445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-0.003757</v>
      </c>
      <c r="D4" s="12">
        <v>-0.003755</v>
      </c>
      <c r="E4" s="12">
        <v>-0.003755</v>
      </c>
      <c r="F4" s="24">
        <v>-0.002083</v>
      </c>
      <c r="G4" s="34">
        <v>-0.011708</v>
      </c>
    </row>
    <row r="5" spans="1:7" ht="12.75" thickBot="1">
      <c r="A5" s="44" t="s">
        <v>13</v>
      </c>
      <c r="B5" s="45">
        <v>-3.017192</v>
      </c>
      <c r="C5" s="46">
        <v>-2.220441</v>
      </c>
      <c r="D5" s="46">
        <v>0.979003</v>
      </c>
      <c r="E5" s="46">
        <v>1.583307</v>
      </c>
      <c r="F5" s="47">
        <v>2.708281</v>
      </c>
      <c r="G5" s="48">
        <v>7.079568</v>
      </c>
    </row>
    <row r="6" spans="1:7" ht="12.75" thickTop="1">
      <c r="A6" s="6" t="s">
        <v>14</v>
      </c>
      <c r="B6" s="39">
        <v>187.3861</v>
      </c>
      <c r="C6" s="40">
        <v>-80.45693</v>
      </c>
      <c r="D6" s="40">
        <v>60.83108</v>
      </c>
      <c r="E6" s="40">
        <v>-113.3753</v>
      </c>
      <c r="F6" s="41">
        <v>29.4062</v>
      </c>
      <c r="G6" s="42">
        <v>-0.9081187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4.642264</v>
      </c>
      <c r="C8" s="13">
        <v>-0.2508105</v>
      </c>
      <c r="D8" s="13">
        <v>-1.709727</v>
      </c>
      <c r="E8" s="13">
        <v>1.558712</v>
      </c>
      <c r="F8" s="25">
        <v>3.785648</v>
      </c>
      <c r="G8" s="35">
        <v>1.081476</v>
      </c>
    </row>
    <row r="9" spans="1:7" ht="12">
      <c r="A9" s="20" t="s">
        <v>17</v>
      </c>
      <c r="B9" s="29">
        <v>1.708247</v>
      </c>
      <c r="C9" s="13">
        <v>0.5219421</v>
      </c>
      <c r="D9" s="13">
        <v>-0.008482249</v>
      </c>
      <c r="E9" s="13">
        <v>0.2034466</v>
      </c>
      <c r="F9" s="25">
        <v>-0.7869496</v>
      </c>
      <c r="G9" s="35">
        <v>0.3151965</v>
      </c>
    </row>
    <row r="10" spans="1:7" ht="12">
      <c r="A10" s="20" t="s">
        <v>18</v>
      </c>
      <c r="B10" s="29">
        <v>-0.3469476</v>
      </c>
      <c r="C10" s="13">
        <v>0.9817437</v>
      </c>
      <c r="D10" s="13">
        <v>0.8138559</v>
      </c>
      <c r="E10" s="13">
        <v>0.1390614</v>
      </c>
      <c r="F10" s="25">
        <v>-0.8616477</v>
      </c>
      <c r="G10" s="35">
        <v>0.3001314</v>
      </c>
    </row>
    <row r="11" spans="1:7" ht="12">
      <c r="A11" s="21" t="s">
        <v>19</v>
      </c>
      <c r="B11" s="31">
        <v>3.81275</v>
      </c>
      <c r="C11" s="15">
        <v>1.816236</v>
      </c>
      <c r="D11" s="15">
        <v>2.398691</v>
      </c>
      <c r="E11" s="15">
        <v>1.749653</v>
      </c>
      <c r="F11" s="27">
        <v>14.15195</v>
      </c>
      <c r="G11" s="37">
        <v>3.875496</v>
      </c>
    </row>
    <row r="12" spans="1:7" ht="12">
      <c r="A12" s="20" t="s">
        <v>20</v>
      </c>
      <c r="B12" s="29">
        <v>0.3430453</v>
      </c>
      <c r="C12" s="13">
        <v>0.2293543</v>
      </c>
      <c r="D12" s="13">
        <v>0.0280068</v>
      </c>
      <c r="E12" s="13">
        <v>0.3737157</v>
      </c>
      <c r="F12" s="25">
        <v>-0.2036755</v>
      </c>
      <c r="G12" s="35">
        <v>0.1743661</v>
      </c>
    </row>
    <row r="13" spans="1:7" ht="12">
      <c r="A13" s="20" t="s">
        <v>21</v>
      </c>
      <c r="B13" s="29">
        <v>0.002754766</v>
      </c>
      <c r="C13" s="13">
        <v>-0.002313194</v>
      </c>
      <c r="D13" s="13">
        <v>-0.04719229</v>
      </c>
      <c r="E13" s="13">
        <v>0.1388223</v>
      </c>
      <c r="F13" s="25">
        <v>-0.280932</v>
      </c>
      <c r="G13" s="35">
        <v>-0.01558376</v>
      </c>
    </row>
    <row r="14" spans="1:7" ht="12">
      <c r="A14" s="20" t="s">
        <v>22</v>
      </c>
      <c r="B14" s="29">
        <v>-0.08717199</v>
      </c>
      <c r="C14" s="13">
        <v>0.06034168</v>
      </c>
      <c r="D14" s="13">
        <v>-0.06677446</v>
      </c>
      <c r="E14" s="13">
        <v>0.009195005</v>
      </c>
      <c r="F14" s="25">
        <v>-0.07777479</v>
      </c>
      <c r="G14" s="35">
        <v>-0.02233673</v>
      </c>
    </row>
    <row r="15" spans="1:7" ht="12">
      <c r="A15" s="21" t="s">
        <v>23</v>
      </c>
      <c r="B15" s="31">
        <v>-0.3930564</v>
      </c>
      <c r="C15" s="15">
        <v>-0.175956</v>
      </c>
      <c r="D15" s="15">
        <v>-0.1281138</v>
      </c>
      <c r="E15" s="15">
        <v>-0.1976413</v>
      </c>
      <c r="F15" s="27">
        <v>-0.3615027</v>
      </c>
      <c r="G15" s="37">
        <v>-0.2258949</v>
      </c>
    </row>
    <row r="16" spans="1:7" ht="12">
      <c r="A16" s="20" t="s">
        <v>24</v>
      </c>
      <c r="B16" s="29">
        <v>-0.0554591</v>
      </c>
      <c r="C16" s="13">
        <v>0.01608521</v>
      </c>
      <c r="D16" s="13">
        <v>0.0398657</v>
      </c>
      <c r="E16" s="13">
        <v>0.01297026</v>
      </c>
      <c r="F16" s="25">
        <v>-0.03510737</v>
      </c>
      <c r="G16" s="35">
        <v>0.003852544</v>
      </c>
    </row>
    <row r="17" spans="1:7" ht="12">
      <c r="A17" s="20" t="s">
        <v>25</v>
      </c>
      <c r="B17" s="29">
        <v>-0.03966633</v>
      </c>
      <c r="C17" s="13">
        <v>-0.01529465</v>
      </c>
      <c r="D17" s="13">
        <v>-0.0144008</v>
      </c>
      <c r="E17" s="13">
        <v>-0.02159933</v>
      </c>
      <c r="F17" s="25">
        <v>-0.02493197</v>
      </c>
      <c r="G17" s="35">
        <v>-0.02141134</v>
      </c>
    </row>
    <row r="18" spans="1:7" ht="12">
      <c r="A18" s="20" t="s">
        <v>26</v>
      </c>
      <c r="B18" s="29">
        <v>-0.05828604</v>
      </c>
      <c r="C18" s="13">
        <v>0.01466269</v>
      </c>
      <c r="D18" s="13">
        <v>-0.02312411</v>
      </c>
      <c r="E18" s="13">
        <v>0.01946386</v>
      </c>
      <c r="F18" s="25">
        <v>-0.009445907</v>
      </c>
      <c r="G18" s="35">
        <v>-0.007056662</v>
      </c>
    </row>
    <row r="19" spans="1:7" ht="12">
      <c r="A19" s="21" t="s">
        <v>27</v>
      </c>
      <c r="B19" s="31">
        <v>-0.2252002</v>
      </c>
      <c r="C19" s="15">
        <v>-0.1891149</v>
      </c>
      <c r="D19" s="15">
        <v>-0.200117</v>
      </c>
      <c r="E19" s="15">
        <v>-0.196424</v>
      </c>
      <c r="F19" s="27">
        <v>-0.1399754</v>
      </c>
      <c r="G19" s="37">
        <v>-0.1921949</v>
      </c>
    </row>
    <row r="20" spans="1:7" ht="12.75" thickBot="1">
      <c r="A20" s="44" t="s">
        <v>28</v>
      </c>
      <c r="B20" s="45">
        <v>-0.0009197359</v>
      </c>
      <c r="C20" s="46">
        <v>0.001205656</v>
      </c>
      <c r="D20" s="46">
        <v>0.007724009</v>
      </c>
      <c r="E20" s="46">
        <v>0.0008320305</v>
      </c>
      <c r="F20" s="47">
        <v>0.001042559</v>
      </c>
      <c r="G20" s="48">
        <v>0.002353535</v>
      </c>
    </row>
    <row r="21" spans="1:7" ht="12.75" thickTop="1">
      <c r="A21" s="6" t="s">
        <v>29</v>
      </c>
      <c r="B21" s="39">
        <v>32.73872</v>
      </c>
      <c r="C21" s="40">
        <v>38.73039</v>
      </c>
      <c r="D21" s="40">
        <v>-25.92755</v>
      </c>
      <c r="E21" s="40">
        <v>5.242382</v>
      </c>
      <c r="F21" s="41">
        <v>-68.06744</v>
      </c>
      <c r="G21" s="43">
        <v>0.009395514</v>
      </c>
    </row>
    <row r="22" spans="1:7" ht="12">
      <c r="A22" s="20" t="s">
        <v>30</v>
      </c>
      <c r="B22" s="29">
        <v>-60.34458</v>
      </c>
      <c r="C22" s="13">
        <v>-44.40912</v>
      </c>
      <c r="D22" s="13">
        <v>19.58009</v>
      </c>
      <c r="E22" s="13">
        <v>31.66624</v>
      </c>
      <c r="F22" s="25">
        <v>54.16616</v>
      </c>
      <c r="G22" s="36">
        <v>0</v>
      </c>
    </row>
    <row r="23" spans="1:7" ht="12">
      <c r="A23" s="20" t="s">
        <v>31</v>
      </c>
      <c r="B23" s="29">
        <v>5.870754</v>
      </c>
      <c r="C23" s="13">
        <v>-1.794875</v>
      </c>
      <c r="D23" s="13">
        <v>-0.2014017</v>
      </c>
      <c r="E23" s="13">
        <v>0.2731876</v>
      </c>
      <c r="F23" s="25">
        <v>7.78431</v>
      </c>
      <c r="G23" s="35">
        <v>1.475049</v>
      </c>
    </row>
    <row r="24" spans="1:7" ht="12">
      <c r="A24" s="20" t="s">
        <v>32</v>
      </c>
      <c r="B24" s="29">
        <v>3.063491</v>
      </c>
      <c r="C24" s="13">
        <v>3.599483</v>
      </c>
      <c r="D24" s="13">
        <v>2.813137</v>
      </c>
      <c r="E24" s="13">
        <v>0.3828895</v>
      </c>
      <c r="F24" s="25">
        <v>3.367333</v>
      </c>
      <c r="G24" s="35">
        <v>2.528046</v>
      </c>
    </row>
    <row r="25" spans="1:7" ht="12">
      <c r="A25" s="20" t="s">
        <v>33</v>
      </c>
      <c r="B25" s="29">
        <v>0.8311954</v>
      </c>
      <c r="C25" s="13">
        <v>-0.1678571</v>
      </c>
      <c r="D25" s="13">
        <v>0.2733</v>
      </c>
      <c r="E25" s="13">
        <v>0.2969708</v>
      </c>
      <c r="F25" s="25">
        <v>-0.6421932</v>
      </c>
      <c r="G25" s="35">
        <v>0.1315811</v>
      </c>
    </row>
    <row r="26" spans="1:7" ht="12">
      <c r="A26" s="21" t="s">
        <v>34</v>
      </c>
      <c r="B26" s="31">
        <v>-0.8415697</v>
      </c>
      <c r="C26" s="15">
        <v>-0.8512028</v>
      </c>
      <c r="D26" s="15">
        <v>-0.2632095</v>
      </c>
      <c r="E26" s="15">
        <v>-0.04876064</v>
      </c>
      <c r="F26" s="27">
        <v>1.745781</v>
      </c>
      <c r="G26" s="37">
        <v>-0.1690618</v>
      </c>
    </row>
    <row r="27" spans="1:7" ht="12">
      <c r="A27" s="20" t="s">
        <v>35</v>
      </c>
      <c r="B27" s="29">
        <v>0.6416567</v>
      </c>
      <c r="C27" s="13">
        <v>0.2201216</v>
      </c>
      <c r="D27" s="13">
        <v>-0.1231014</v>
      </c>
      <c r="E27" s="13">
        <v>-0.2902491</v>
      </c>
      <c r="F27" s="25">
        <v>0.1105377</v>
      </c>
      <c r="G27" s="35">
        <v>0.06131226</v>
      </c>
    </row>
    <row r="28" spans="1:7" ht="12">
      <c r="A28" s="20" t="s">
        <v>36</v>
      </c>
      <c r="B28" s="29">
        <v>0.217918</v>
      </c>
      <c r="C28" s="13">
        <v>0.5958344</v>
      </c>
      <c r="D28" s="13">
        <v>0.4012705</v>
      </c>
      <c r="E28" s="13">
        <v>0.06564586</v>
      </c>
      <c r="F28" s="25">
        <v>0.0712033</v>
      </c>
      <c r="G28" s="35">
        <v>0.2967437</v>
      </c>
    </row>
    <row r="29" spans="1:7" ht="12">
      <c r="A29" s="20" t="s">
        <v>37</v>
      </c>
      <c r="B29" s="29">
        <v>0.1260576</v>
      </c>
      <c r="C29" s="13">
        <v>0.09259078</v>
      </c>
      <c r="D29" s="13">
        <v>0.1158381</v>
      </c>
      <c r="E29" s="13">
        <v>0.128972</v>
      </c>
      <c r="F29" s="25">
        <v>0.08326167</v>
      </c>
      <c r="G29" s="35">
        <v>0.1105402</v>
      </c>
    </row>
    <row r="30" spans="1:7" ht="12">
      <c r="A30" s="21" t="s">
        <v>38</v>
      </c>
      <c r="B30" s="31">
        <v>-0.09033372</v>
      </c>
      <c r="C30" s="15">
        <v>-0.03413148</v>
      </c>
      <c r="D30" s="15">
        <v>-0.05208379</v>
      </c>
      <c r="E30" s="15">
        <v>-0.0213326</v>
      </c>
      <c r="F30" s="27">
        <v>0.2791778</v>
      </c>
      <c r="G30" s="37">
        <v>-0.001705115</v>
      </c>
    </row>
    <row r="31" spans="1:7" ht="12">
      <c r="A31" s="20" t="s">
        <v>39</v>
      </c>
      <c r="B31" s="29">
        <v>0.005729588</v>
      </c>
      <c r="C31" s="13">
        <v>-0.002028045</v>
      </c>
      <c r="D31" s="13">
        <v>0.005169846</v>
      </c>
      <c r="E31" s="13">
        <v>-0.02413967</v>
      </c>
      <c r="F31" s="25">
        <v>-0.02230026</v>
      </c>
      <c r="G31" s="35">
        <v>-0.007195424</v>
      </c>
    </row>
    <row r="32" spans="1:7" ht="12">
      <c r="A32" s="20" t="s">
        <v>40</v>
      </c>
      <c r="B32" s="29">
        <v>0.02256951</v>
      </c>
      <c r="C32" s="13">
        <v>0.09389501</v>
      </c>
      <c r="D32" s="13">
        <v>0.07131266</v>
      </c>
      <c r="E32" s="13">
        <v>0.04261391</v>
      </c>
      <c r="F32" s="25">
        <v>-0.0001870051</v>
      </c>
      <c r="G32" s="35">
        <v>0.05323944</v>
      </c>
    </row>
    <row r="33" spans="1:7" ht="12">
      <c r="A33" s="20" t="s">
        <v>41</v>
      </c>
      <c r="B33" s="29">
        <v>0.08194358</v>
      </c>
      <c r="C33" s="13">
        <v>0.07179517</v>
      </c>
      <c r="D33" s="13">
        <v>0.07578237</v>
      </c>
      <c r="E33" s="13">
        <v>0.06793293</v>
      </c>
      <c r="F33" s="25">
        <v>0.05084944</v>
      </c>
      <c r="G33" s="35">
        <v>0.07050247</v>
      </c>
    </row>
    <row r="34" spans="1:7" ht="12">
      <c r="A34" s="21" t="s">
        <v>42</v>
      </c>
      <c r="B34" s="31">
        <v>-0.00684904</v>
      </c>
      <c r="C34" s="15">
        <v>0.002032729</v>
      </c>
      <c r="D34" s="15">
        <v>-0.008555982</v>
      </c>
      <c r="E34" s="15">
        <v>-0.004554734</v>
      </c>
      <c r="F34" s="27">
        <v>-0.02485943</v>
      </c>
      <c r="G34" s="37">
        <v>-0.006957685</v>
      </c>
    </row>
    <row r="35" spans="1:7" ht="12.75" thickBot="1">
      <c r="A35" s="22" t="s">
        <v>43</v>
      </c>
      <c r="B35" s="32">
        <v>-0.0006164546</v>
      </c>
      <c r="C35" s="16">
        <v>-0.003738612</v>
      </c>
      <c r="D35" s="16">
        <v>0.001868095</v>
      </c>
      <c r="E35" s="16">
        <v>0.001805896</v>
      </c>
      <c r="F35" s="28">
        <v>0.003578555</v>
      </c>
      <c r="G35" s="38">
        <v>0.0003719309</v>
      </c>
    </row>
    <row r="36" spans="1:7" ht="12">
      <c r="A36" s="4" t="s">
        <v>44</v>
      </c>
      <c r="B36" s="3">
        <v>21.7926</v>
      </c>
      <c r="C36" s="3">
        <v>21.7926</v>
      </c>
      <c r="D36" s="3">
        <v>21.79871</v>
      </c>
      <c r="E36" s="3">
        <v>21.79871</v>
      </c>
      <c r="F36" s="3">
        <v>21.80481</v>
      </c>
      <c r="G36" s="3"/>
    </row>
    <row r="37" spans="1:6" ht="12">
      <c r="A37" s="4" t="s">
        <v>45</v>
      </c>
      <c r="B37" s="2">
        <v>-0.1724243</v>
      </c>
      <c r="C37" s="2">
        <v>-0.08087158</v>
      </c>
      <c r="D37" s="2">
        <v>-0.04170736</v>
      </c>
      <c r="E37" s="2">
        <v>-0.02492269</v>
      </c>
      <c r="F37" s="2">
        <v>-0.007629395</v>
      </c>
    </row>
    <row r="38" spans="1:7" ht="12">
      <c r="A38" s="4" t="s">
        <v>53</v>
      </c>
      <c r="B38" s="2">
        <v>-0.000318209</v>
      </c>
      <c r="C38" s="2">
        <v>0.0001370665</v>
      </c>
      <c r="D38" s="2">
        <v>-0.0001033261</v>
      </c>
      <c r="E38" s="2">
        <v>0.0001927079</v>
      </c>
      <c r="F38" s="2">
        <v>-4.936231E-05</v>
      </c>
      <c r="G38" s="2">
        <v>0</v>
      </c>
    </row>
    <row r="39" spans="1:7" ht="12.75" thickBot="1">
      <c r="A39" s="4" t="s">
        <v>54</v>
      </c>
      <c r="B39" s="2">
        <v>-5.757604E-05</v>
      </c>
      <c r="C39" s="2">
        <v>-6.523297E-05</v>
      </c>
      <c r="D39" s="2">
        <v>4.427916E-05</v>
      </c>
      <c r="E39" s="2">
        <v>0</v>
      </c>
      <c r="F39" s="2">
        <v>0.000115982</v>
      </c>
      <c r="G39" s="2">
        <v>0.000710568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3.117672</v>
      </c>
      <c r="F40" s="17" t="s">
        <v>48</v>
      </c>
      <c r="G40" s="8">
        <v>55.07004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0.003757</v>
      </c>
      <c r="D4">
        <v>0.003755</v>
      </c>
      <c r="E4">
        <v>0.003755</v>
      </c>
      <c r="F4">
        <v>0.002083</v>
      </c>
      <c r="G4">
        <v>0.011708</v>
      </c>
    </row>
    <row r="5" spans="1:7" ht="12.75">
      <c r="A5" t="s">
        <v>13</v>
      </c>
      <c r="B5">
        <v>-3.017192</v>
      </c>
      <c r="C5">
        <v>-2.220441</v>
      </c>
      <c r="D5">
        <v>0.979003</v>
      </c>
      <c r="E5">
        <v>1.583307</v>
      </c>
      <c r="F5">
        <v>2.708281</v>
      </c>
      <c r="G5">
        <v>7.079568</v>
      </c>
    </row>
    <row r="6" spans="1:7" ht="12.75">
      <c r="A6" t="s">
        <v>14</v>
      </c>
      <c r="B6" s="49">
        <v>187.3861</v>
      </c>
      <c r="C6" s="49">
        <v>-80.45693</v>
      </c>
      <c r="D6" s="49">
        <v>60.83108</v>
      </c>
      <c r="E6" s="49">
        <v>-113.3753</v>
      </c>
      <c r="F6" s="49">
        <v>29.4062</v>
      </c>
      <c r="G6" s="49">
        <v>-0.9081187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4.642264</v>
      </c>
      <c r="C8" s="49">
        <v>-0.2508105</v>
      </c>
      <c r="D8" s="49">
        <v>-1.709727</v>
      </c>
      <c r="E8" s="49">
        <v>1.558712</v>
      </c>
      <c r="F8" s="49">
        <v>3.785648</v>
      </c>
      <c r="G8" s="49">
        <v>1.081476</v>
      </c>
    </row>
    <row r="9" spans="1:7" ht="12.75">
      <c r="A9" t="s">
        <v>17</v>
      </c>
      <c r="B9" s="49">
        <v>1.708247</v>
      </c>
      <c r="C9" s="49">
        <v>0.5219421</v>
      </c>
      <c r="D9" s="49">
        <v>-0.008482249</v>
      </c>
      <c r="E9" s="49">
        <v>0.2034466</v>
      </c>
      <c r="F9" s="49">
        <v>-0.7869496</v>
      </c>
      <c r="G9" s="49">
        <v>0.3151965</v>
      </c>
    </row>
    <row r="10" spans="1:7" ht="12.75">
      <c r="A10" t="s">
        <v>18</v>
      </c>
      <c r="B10" s="49">
        <v>-0.3469476</v>
      </c>
      <c r="C10" s="49">
        <v>0.9817437</v>
      </c>
      <c r="D10" s="49">
        <v>0.8138559</v>
      </c>
      <c r="E10" s="49">
        <v>0.1390614</v>
      </c>
      <c r="F10" s="49">
        <v>-0.8616477</v>
      </c>
      <c r="G10" s="49">
        <v>0.3001314</v>
      </c>
    </row>
    <row r="11" spans="1:7" ht="12.75">
      <c r="A11" t="s">
        <v>19</v>
      </c>
      <c r="B11" s="49">
        <v>3.81275</v>
      </c>
      <c r="C11" s="49">
        <v>1.816236</v>
      </c>
      <c r="D11" s="49">
        <v>2.398691</v>
      </c>
      <c r="E11" s="49">
        <v>1.749653</v>
      </c>
      <c r="F11" s="49">
        <v>14.15195</v>
      </c>
      <c r="G11" s="49">
        <v>3.875496</v>
      </c>
    </row>
    <row r="12" spans="1:7" ht="12.75">
      <c r="A12" t="s">
        <v>20</v>
      </c>
      <c r="B12" s="49">
        <v>0.3430453</v>
      </c>
      <c r="C12" s="49">
        <v>0.2293543</v>
      </c>
      <c r="D12" s="49">
        <v>0.0280068</v>
      </c>
      <c r="E12" s="49">
        <v>0.3737157</v>
      </c>
      <c r="F12" s="49">
        <v>-0.2036755</v>
      </c>
      <c r="G12" s="49">
        <v>0.1743661</v>
      </c>
    </row>
    <row r="13" spans="1:7" ht="12.75">
      <c r="A13" t="s">
        <v>21</v>
      </c>
      <c r="B13" s="49">
        <v>0.002754766</v>
      </c>
      <c r="C13" s="49">
        <v>-0.002313194</v>
      </c>
      <c r="D13" s="49">
        <v>-0.04719229</v>
      </c>
      <c r="E13" s="49">
        <v>0.1388223</v>
      </c>
      <c r="F13" s="49">
        <v>-0.280932</v>
      </c>
      <c r="G13" s="49">
        <v>-0.01558376</v>
      </c>
    </row>
    <row r="14" spans="1:7" ht="12.75">
      <c r="A14" t="s">
        <v>22</v>
      </c>
      <c r="B14" s="49">
        <v>-0.08717199</v>
      </c>
      <c r="C14" s="49">
        <v>0.06034168</v>
      </c>
      <c r="D14" s="49">
        <v>-0.06677446</v>
      </c>
      <c r="E14" s="49">
        <v>0.009195005</v>
      </c>
      <c r="F14" s="49">
        <v>-0.07777479</v>
      </c>
      <c r="G14" s="49">
        <v>-0.02233673</v>
      </c>
    </row>
    <row r="15" spans="1:7" ht="12.75">
      <c r="A15" t="s">
        <v>23</v>
      </c>
      <c r="B15" s="49">
        <v>-0.3930564</v>
      </c>
      <c r="C15" s="49">
        <v>-0.175956</v>
      </c>
      <c r="D15" s="49">
        <v>-0.1281138</v>
      </c>
      <c r="E15" s="49">
        <v>-0.1976413</v>
      </c>
      <c r="F15" s="49">
        <v>-0.3615027</v>
      </c>
      <c r="G15" s="49">
        <v>-0.2258949</v>
      </c>
    </row>
    <row r="16" spans="1:7" ht="12.75">
      <c r="A16" t="s">
        <v>24</v>
      </c>
      <c r="B16" s="49">
        <v>-0.0554591</v>
      </c>
      <c r="C16" s="49">
        <v>0.01608521</v>
      </c>
      <c r="D16" s="49">
        <v>0.0398657</v>
      </c>
      <c r="E16" s="49">
        <v>0.01297026</v>
      </c>
      <c r="F16" s="49">
        <v>-0.03510737</v>
      </c>
      <c r="G16" s="49">
        <v>0.003852544</v>
      </c>
    </row>
    <row r="17" spans="1:7" ht="12.75">
      <c r="A17" t="s">
        <v>25</v>
      </c>
      <c r="B17" s="49">
        <v>-0.03966633</v>
      </c>
      <c r="C17" s="49">
        <v>-0.01529465</v>
      </c>
      <c r="D17" s="49">
        <v>-0.0144008</v>
      </c>
      <c r="E17" s="49">
        <v>-0.02159933</v>
      </c>
      <c r="F17" s="49">
        <v>-0.02493197</v>
      </c>
      <c r="G17" s="49">
        <v>-0.02141134</v>
      </c>
    </row>
    <row r="18" spans="1:7" ht="12.75">
      <c r="A18" t="s">
        <v>26</v>
      </c>
      <c r="B18" s="49">
        <v>-0.05828604</v>
      </c>
      <c r="C18" s="49">
        <v>0.01466269</v>
      </c>
      <c r="D18" s="49">
        <v>-0.02312411</v>
      </c>
      <c r="E18" s="49">
        <v>0.01946386</v>
      </c>
      <c r="F18" s="49">
        <v>-0.009445907</v>
      </c>
      <c r="G18" s="49">
        <v>-0.007056662</v>
      </c>
    </row>
    <row r="19" spans="1:7" ht="12.75">
      <c r="A19" t="s">
        <v>27</v>
      </c>
      <c r="B19" s="49">
        <v>-0.2252002</v>
      </c>
      <c r="C19" s="49">
        <v>-0.1891149</v>
      </c>
      <c r="D19" s="49">
        <v>-0.200117</v>
      </c>
      <c r="E19" s="49">
        <v>-0.196424</v>
      </c>
      <c r="F19" s="49">
        <v>-0.1399754</v>
      </c>
      <c r="G19" s="49">
        <v>-0.1921949</v>
      </c>
    </row>
    <row r="20" spans="1:7" ht="12.75">
      <c r="A20" t="s">
        <v>28</v>
      </c>
      <c r="B20" s="49">
        <v>-0.0009197359</v>
      </c>
      <c r="C20" s="49">
        <v>0.001205656</v>
      </c>
      <c r="D20" s="49">
        <v>0.007724009</v>
      </c>
      <c r="E20" s="49">
        <v>0.0008320305</v>
      </c>
      <c r="F20" s="49">
        <v>0.001042559</v>
      </c>
      <c r="G20" s="49">
        <v>0.002353535</v>
      </c>
    </row>
    <row r="21" spans="1:7" ht="12.75">
      <c r="A21" t="s">
        <v>29</v>
      </c>
      <c r="B21" s="49">
        <v>32.73872</v>
      </c>
      <c r="C21" s="49">
        <v>38.73039</v>
      </c>
      <c r="D21" s="49">
        <v>-25.92755</v>
      </c>
      <c r="E21" s="49">
        <v>5.242382</v>
      </c>
      <c r="F21" s="49">
        <v>-68.06744</v>
      </c>
      <c r="G21" s="49">
        <v>0.009395514</v>
      </c>
    </row>
    <row r="22" spans="1:7" ht="12.75">
      <c r="A22" t="s">
        <v>30</v>
      </c>
      <c r="B22" s="49">
        <v>-60.34458</v>
      </c>
      <c r="C22" s="49">
        <v>-44.40912</v>
      </c>
      <c r="D22" s="49">
        <v>19.58009</v>
      </c>
      <c r="E22" s="49">
        <v>31.66624</v>
      </c>
      <c r="F22" s="49">
        <v>54.16616</v>
      </c>
      <c r="G22" s="49">
        <v>0</v>
      </c>
    </row>
    <row r="23" spans="1:7" ht="12.75">
      <c r="A23" t="s">
        <v>31</v>
      </c>
      <c r="B23" s="49">
        <v>5.870754</v>
      </c>
      <c r="C23" s="49">
        <v>-1.794875</v>
      </c>
      <c r="D23" s="49">
        <v>-0.2014017</v>
      </c>
      <c r="E23" s="49">
        <v>0.2731876</v>
      </c>
      <c r="F23" s="49">
        <v>7.78431</v>
      </c>
      <c r="G23" s="49">
        <v>1.475049</v>
      </c>
    </row>
    <row r="24" spans="1:7" ht="12.75">
      <c r="A24" t="s">
        <v>32</v>
      </c>
      <c r="B24" s="49">
        <v>3.063491</v>
      </c>
      <c r="C24" s="49">
        <v>3.599483</v>
      </c>
      <c r="D24" s="49">
        <v>2.813137</v>
      </c>
      <c r="E24" s="49">
        <v>0.3828895</v>
      </c>
      <c r="F24" s="49">
        <v>3.367333</v>
      </c>
      <c r="G24" s="49">
        <v>2.528046</v>
      </c>
    </row>
    <row r="25" spans="1:7" ht="12.75">
      <c r="A25" t="s">
        <v>33</v>
      </c>
      <c r="B25" s="49">
        <v>0.8311954</v>
      </c>
      <c r="C25" s="49">
        <v>-0.1678571</v>
      </c>
      <c r="D25" s="49">
        <v>0.2733</v>
      </c>
      <c r="E25" s="49">
        <v>0.2969708</v>
      </c>
      <c r="F25" s="49">
        <v>-0.6421932</v>
      </c>
      <c r="G25" s="49">
        <v>0.1315811</v>
      </c>
    </row>
    <row r="26" spans="1:7" ht="12.75">
      <c r="A26" t="s">
        <v>34</v>
      </c>
      <c r="B26" s="49">
        <v>-0.8415697</v>
      </c>
      <c r="C26" s="49">
        <v>-0.8512028</v>
      </c>
      <c r="D26" s="49">
        <v>-0.2632095</v>
      </c>
      <c r="E26" s="49">
        <v>-0.04876064</v>
      </c>
      <c r="F26" s="49">
        <v>1.745781</v>
      </c>
      <c r="G26" s="49">
        <v>-0.1690618</v>
      </c>
    </row>
    <row r="27" spans="1:7" ht="12.75">
      <c r="A27" t="s">
        <v>35</v>
      </c>
      <c r="B27" s="49">
        <v>0.6416567</v>
      </c>
      <c r="C27" s="49">
        <v>0.2201216</v>
      </c>
      <c r="D27" s="49">
        <v>-0.1231014</v>
      </c>
      <c r="E27" s="49">
        <v>-0.2902491</v>
      </c>
      <c r="F27" s="49">
        <v>0.1105377</v>
      </c>
      <c r="G27" s="49">
        <v>0.06131226</v>
      </c>
    </row>
    <row r="28" spans="1:7" ht="12.75">
      <c r="A28" t="s">
        <v>36</v>
      </c>
      <c r="B28" s="49">
        <v>0.217918</v>
      </c>
      <c r="C28" s="49">
        <v>0.5958344</v>
      </c>
      <c r="D28" s="49">
        <v>0.4012705</v>
      </c>
      <c r="E28" s="49">
        <v>0.06564586</v>
      </c>
      <c r="F28" s="49">
        <v>0.0712033</v>
      </c>
      <c r="G28" s="49">
        <v>0.2967437</v>
      </c>
    </row>
    <row r="29" spans="1:7" ht="12.75">
      <c r="A29" t="s">
        <v>37</v>
      </c>
      <c r="B29" s="49">
        <v>0.1260576</v>
      </c>
      <c r="C29" s="49">
        <v>0.09259078</v>
      </c>
      <c r="D29" s="49">
        <v>0.1158381</v>
      </c>
      <c r="E29" s="49">
        <v>0.128972</v>
      </c>
      <c r="F29" s="49">
        <v>0.08326167</v>
      </c>
      <c r="G29" s="49">
        <v>0.1105402</v>
      </c>
    </row>
    <row r="30" spans="1:7" ht="12.75">
      <c r="A30" t="s">
        <v>38</v>
      </c>
      <c r="B30" s="49">
        <v>-0.09033372</v>
      </c>
      <c r="C30" s="49">
        <v>-0.03413148</v>
      </c>
      <c r="D30" s="49">
        <v>-0.05208379</v>
      </c>
      <c r="E30" s="49">
        <v>-0.0213326</v>
      </c>
      <c r="F30" s="49">
        <v>0.2791778</v>
      </c>
      <c r="G30" s="49">
        <v>-0.001705115</v>
      </c>
    </row>
    <row r="31" spans="1:7" ht="12.75">
      <c r="A31" t="s">
        <v>39</v>
      </c>
      <c r="B31" s="49">
        <v>0.005729588</v>
      </c>
      <c r="C31" s="49">
        <v>-0.002028045</v>
      </c>
      <c r="D31" s="49">
        <v>0.005169846</v>
      </c>
      <c r="E31" s="49">
        <v>-0.02413967</v>
      </c>
      <c r="F31" s="49">
        <v>-0.02230026</v>
      </c>
      <c r="G31" s="49">
        <v>-0.007195424</v>
      </c>
    </row>
    <row r="32" spans="1:7" ht="12.75">
      <c r="A32" t="s">
        <v>40</v>
      </c>
      <c r="B32" s="49">
        <v>0.02256951</v>
      </c>
      <c r="C32" s="49">
        <v>0.09389501</v>
      </c>
      <c r="D32" s="49">
        <v>0.07131266</v>
      </c>
      <c r="E32" s="49">
        <v>0.04261391</v>
      </c>
      <c r="F32" s="49">
        <v>-0.0001870051</v>
      </c>
      <c r="G32" s="49">
        <v>0.05323944</v>
      </c>
    </row>
    <row r="33" spans="1:7" ht="12.75">
      <c r="A33" t="s">
        <v>41</v>
      </c>
      <c r="B33" s="49">
        <v>0.08194358</v>
      </c>
      <c r="C33" s="49">
        <v>0.07179517</v>
      </c>
      <c r="D33" s="49">
        <v>0.07578237</v>
      </c>
      <c r="E33" s="49">
        <v>0.06793293</v>
      </c>
      <c r="F33" s="49">
        <v>0.05084944</v>
      </c>
      <c r="G33" s="49">
        <v>0.07050247</v>
      </c>
    </row>
    <row r="34" spans="1:7" ht="12.75">
      <c r="A34" t="s">
        <v>42</v>
      </c>
      <c r="B34" s="49">
        <v>-0.00684904</v>
      </c>
      <c r="C34" s="49">
        <v>0.002032729</v>
      </c>
      <c r="D34" s="49">
        <v>-0.008555982</v>
      </c>
      <c r="E34" s="49">
        <v>-0.004554734</v>
      </c>
      <c r="F34" s="49">
        <v>-0.02485943</v>
      </c>
      <c r="G34" s="49">
        <v>-0.006957685</v>
      </c>
    </row>
    <row r="35" spans="1:7" ht="12.75">
      <c r="A35" t="s">
        <v>43</v>
      </c>
      <c r="B35" s="49">
        <v>-0.0006164546</v>
      </c>
      <c r="C35" s="49">
        <v>-0.003738612</v>
      </c>
      <c r="D35" s="49">
        <v>0.001868095</v>
      </c>
      <c r="E35" s="49">
        <v>0.001805896</v>
      </c>
      <c r="F35" s="49">
        <v>0.003578555</v>
      </c>
      <c r="G35" s="49">
        <v>0.0003719309</v>
      </c>
    </row>
    <row r="36" spans="1:6" ht="12.75">
      <c r="A36" t="s">
        <v>44</v>
      </c>
      <c r="B36" s="49">
        <v>21.7926</v>
      </c>
      <c r="C36" s="49">
        <v>21.7926</v>
      </c>
      <c r="D36" s="49">
        <v>21.79871</v>
      </c>
      <c r="E36" s="49">
        <v>21.79871</v>
      </c>
      <c r="F36" s="49">
        <v>21.80481</v>
      </c>
    </row>
    <row r="37" spans="1:6" ht="12.75">
      <c r="A37" t="s">
        <v>45</v>
      </c>
      <c r="B37" s="49">
        <v>-0.1724243</v>
      </c>
      <c r="C37" s="49">
        <v>-0.08087158</v>
      </c>
      <c r="D37" s="49">
        <v>-0.04170736</v>
      </c>
      <c r="E37" s="49">
        <v>-0.02492269</v>
      </c>
      <c r="F37" s="49">
        <v>-0.007629395</v>
      </c>
    </row>
    <row r="38" spans="1:7" ht="12.75">
      <c r="A38" t="s">
        <v>55</v>
      </c>
      <c r="B38" s="49">
        <v>-0.000318209</v>
      </c>
      <c r="C38" s="49">
        <v>0.0001370665</v>
      </c>
      <c r="D38" s="49">
        <v>-0.0001033261</v>
      </c>
      <c r="E38" s="49">
        <v>0.0001927079</v>
      </c>
      <c r="F38" s="49">
        <v>-4.936231E-05</v>
      </c>
      <c r="G38" s="49">
        <v>0</v>
      </c>
    </row>
    <row r="39" spans="1:7" ht="12.75">
      <c r="A39" t="s">
        <v>56</v>
      </c>
      <c r="B39" s="49">
        <v>-5.757604E-05</v>
      </c>
      <c r="C39" s="49">
        <v>-6.523297E-05</v>
      </c>
      <c r="D39" s="49">
        <v>4.427916E-05</v>
      </c>
      <c r="E39" s="49">
        <v>0</v>
      </c>
      <c r="F39" s="49">
        <v>0.000115982</v>
      </c>
      <c r="G39" s="49">
        <v>0.000710568</v>
      </c>
    </row>
    <row r="40" spans="2:7" ht="12.75">
      <c r="B40" t="s">
        <v>46</v>
      </c>
      <c r="C40">
        <v>-0.003756</v>
      </c>
      <c r="D40" t="s">
        <v>47</v>
      </c>
      <c r="E40">
        <v>3.117672</v>
      </c>
      <c r="F40" t="s">
        <v>48</v>
      </c>
      <c r="G40">
        <v>55.07004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-0.000318208929790198</v>
      </c>
      <c r="C50">
        <f>-0.017/(C7*C7+C22*C22)*(C21*C22+C6*C7)</f>
        <v>0.00013706647484750304</v>
      </c>
      <c r="D50">
        <f>-0.017/(D7*D7+D22*D22)*(D21*D22+D6*D7)</f>
        <v>-0.00010332613702871247</v>
      </c>
      <c r="E50">
        <f>-0.017/(E7*E7+E22*E22)*(E21*E22+E6*E7)</f>
        <v>0.00019270785651099328</v>
      </c>
      <c r="F50">
        <f>-0.017/(F7*F7+F22*F22)*(F21*F22+F6*F7)</f>
        <v>-4.9362309909418636E-05</v>
      </c>
      <c r="G50">
        <f>(B50*B$4+C50*C$4+D50*D$4+E50*E$4+F50*F$4)/SUM(B$4:F$4)</f>
        <v>1.7510179372169893E-06</v>
      </c>
    </row>
    <row r="51" spans="1:7" ht="12.75">
      <c r="A51" t="s">
        <v>59</v>
      </c>
      <c r="B51">
        <f>-0.017/(B7*B7+B22*B22)*(B21*B7-B6*B22)</f>
        <v>-5.7576042422043904E-05</v>
      </c>
      <c r="C51">
        <f>-0.017/(C7*C7+C22*C22)*(C21*C7-C6*C22)</f>
        <v>-6.523296284705204E-05</v>
      </c>
      <c r="D51">
        <f>-0.017/(D7*D7+D22*D22)*(D21*D7-D6*D22)</f>
        <v>4.427914850623746E-05</v>
      </c>
      <c r="E51">
        <f>-0.017/(E7*E7+E22*E22)*(E21*E7-E6*E22)</f>
        <v>-9.522282723416267E-06</v>
      </c>
      <c r="F51">
        <f>-0.017/(F7*F7+F22*F22)*(F21*F7-F6*F22)</f>
        <v>0.00011598202467765234</v>
      </c>
      <c r="G51">
        <f>(B51*B$4+C51*C$4+D51*D$4+E51*E$4+F51*F$4)/SUM(B$4:F$4)</f>
        <v>-2.1325816842823272E-07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9999.86597704966</v>
      </c>
      <c r="C62">
        <f>C7+(2/0.017)*(C8*C50-C23*C51)</f>
        <v>9999.98218085585</v>
      </c>
      <c r="D62">
        <f>D7+(2/0.017)*(D8*D50-D23*D51)</f>
        <v>10000.021832633185</v>
      </c>
      <c r="E62">
        <f>E7+(2/0.017)*(E8*E50-E23*E51)</f>
        <v>10000.035644402118</v>
      </c>
      <c r="F62">
        <f>F7+(2/0.017)*(F8*F50-F23*F51)</f>
        <v>9999.871799015964</v>
      </c>
    </row>
    <row r="63" spans="1:6" ht="12.75">
      <c r="A63" t="s">
        <v>67</v>
      </c>
      <c r="B63">
        <f>B8+(3/0.017)*(B9*B50-B24*B51)</f>
        <v>4.577464747897923</v>
      </c>
      <c r="C63">
        <f>C8+(3/0.017)*(C9*C50-C24*C51)</f>
        <v>-0.19674949331839442</v>
      </c>
      <c r="D63">
        <f>D8+(3/0.017)*(D9*D50-D24*D51)</f>
        <v>-1.731554095229807</v>
      </c>
      <c r="E63">
        <f>E8+(3/0.017)*(E9*E50-E24*E51)</f>
        <v>1.5662740718125783</v>
      </c>
      <c r="F63">
        <f>F8+(3/0.017)*(F9*F50-F24*F51)</f>
        <v>3.7235825089884274</v>
      </c>
    </row>
    <row r="64" spans="1:6" ht="12.75">
      <c r="A64" t="s">
        <v>68</v>
      </c>
      <c r="B64">
        <f>B9+(4/0.017)*(B10*B50-B25*B51)</f>
        <v>1.745484356729573</v>
      </c>
      <c r="C64">
        <f>C9+(4/0.017)*(C10*C50-C25*C51)</f>
        <v>0.5510278252223131</v>
      </c>
      <c r="D64">
        <f>D9+(4/0.017)*(D10*D50-D25*D51)</f>
        <v>-0.03111614959571313</v>
      </c>
      <c r="E64">
        <f>E9+(4/0.017)*(E10*E50-E25*E51)</f>
        <v>0.21041743864367457</v>
      </c>
      <c r="F64">
        <f>F9+(4/0.017)*(F10*F50-F25*F51)</f>
        <v>-0.7594164733246216</v>
      </c>
    </row>
    <row r="65" spans="1:6" ht="12.75">
      <c r="A65" t="s">
        <v>69</v>
      </c>
      <c r="B65">
        <f>B10+(5/0.017)*(B11*B50-B26*B51)</f>
        <v>-0.7180374087664365</v>
      </c>
      <c r="C65">
        <f>C10+(5/0.017)*(C11*C50-C26*C51)</f>
        <v>1.0386315192304185</v>
      </c>
      <c r="D65">
        <f>D10+(5/0.017)*(D11*D50-D26*D51)</f>
        <v>0.7443874345832979</v>
      </c>
      <c r="E65">
        <f>E10+(5/0.017)*(E11*E50-E26*E51)</f>
        <v>0.23809303725534536</v>
      </c>
      <c r="F65">
        <f>F10+(5/0.017)*(F11*F50-F26*F51)</f>
        <v>-1.1266630402195217</v>
      </c>
    </row>
    <row r="66" spans="1:6" ht="12.75">
      <c r="A66" t="s">
        <v>70</v>
      </c>
      <c r="B66">
        <f>B11+(6/0.017)*(B12*B50-B27*B51)</f>
        <v>3.7872619913871874</v>
      </c>
      <c r="C66">
        <f>C11+(6/0.017)*(C12*C50-C27*C51)</f>
        <v>1.8323992833694414</v>
      </c>
      <c r="D66">
        <f>D11+(6/0.017)*(D12*D50-D27*D51)</f>
        <v>2.39959346731202</v>
      </c>
      <c r="E66">
        <f>E11+(6/0.017)*(E12*E50-E27*E51)</f>
        <v>1.7740956297062664</v>
      </c>
      <c r="F66">
        <f>F11+(6/0.017)*(F12*F50-F27*F51)</f>
        <v>14.150973590671557</v>
      </c>
    </row>
    <row r="67" spans="1:6" ht="12.75">
      <c r="A67" t="s">
        <v>71</v>
      </c>
      <c r="B67">
        <f>B12+(7/0.017)*(B13*B50-B28*B51)</f>
        <v>0.3478507031825242</v>
      </c>
      <c r="C67">
        <f>C12+(7/0.017)*(C13*C50-C28*C51)</f>
        <v>0.24522823373628472</v>
      </c>
      <c r="D67">
        <f>D12+(7/0.017)*(D13*D50-D28*D51)</f>
        <v>0.022698445102233296</v>
      </c>
      <c r="E67">
        <f>E12+(7/0.017)*(E13*E50-E28*E51)</f>
        <v>0.38498868377366324</v>
      </c>
      <c r="F67">
        <f>F12+(7/0.017)*(F13*F50-F28*F51)</f>
        <v>-0.20136585018540015</v>
      </c>
    </row>
    <row r="68" spans="1:6" ht="12.75">
      <c r="A68" t="s">
        <v>72</v>
      </c>
      <c r="B68">
        <f>B13+(8/0.017)*(B14*B50-B29*B51)</f>
        <v>0.019223849939201357</v>
      </c>
      <c r="C68">
        <f>C13+(8/0.017)*(C14*C50-C29*C51)</f>
        <v>0.004421296482680304</v>
      </c>
      <c r="D68">
        <f>D13+(8/0.017)*(D14*D50-D29*D51)</f>
        <v>-0.046359191378165694</v>
      </c>
      <c r="E68">
        <f>E13+(8/0.017)*(E14*E50-E29*E51)</f>
        <v>0.1402340917889705</v>
      </c>
      <c r="F68">
        <f>F13+(8/0.017)*(F14*F50-F29*F51)</f>
        <v>-0.28366974766001063</v>
      </c>
    </row>
    <row r="69" spans="1:6" ht="12.75">
      <c r="A69" t="s">
        <v>73</v>
      </c>
      <c r="B69">
        <f>B14+(9/0.017)*(B15*B50-B30*B51)</f>
        <v>-0.023709814431356335</v>
      </c>
      <c r="C69">
        <f>C14+(9/0.017)*(C15*C50-C30*C51)</f>
        <v>0.04639476847440004</v>
      </c>
      <c r="D69">
        <f>D14+(9/0.017)*(D15*D50-D30*D51)</f>
        <v>-0.05854542650963407</v>
      </c>
      <c r="E69">
        <f>E14+(9/0.017)*(E15*E50-E30*E51)</f>
        <v>-0.011076259527367384</v>
      </c>
      <c r="F69">
        <f>F14+(9/0.017)*(F15*F50-F30*F51)</f>
        <v>-0.08546978903570882</v>
      </c>
    </row>
    <row r="70" spans="1:6" ht="12.75">
      <c r="A70" t="s">
        <v>74</v>
      </c>
      <c r="B70">
        <f>B15+(10/0.017)*(B16*B50-B31*B51)</f>
        <v>-0.38248141890595505</v>
      </c>
      <c r="C70">
        <f>C15+(10/0.017)*(C16*C50-C31*C51)</f>
        <v>-0.1747369131483855</v>
      </c>
      <c r="D70">
        <f>D15+(10/0.017)*(D16*D50-D31*D51)</f>
        <v>-0.13067149715278467</v>
      </c>
      <c r="E70">
        <f>E15+(10/0.017)*(E16*E50-E31*E51)</f>
        <v>-0.19630623750564688</v>
      </c>
      <c r="F70">
        <f>F15+(10/0.017)*(F16*F50-F31*F51)</f>
        <v>-0.3589618704801867</v>
      </c>
    </row>
    <row r="71" spans="1:6" ht="12.75">
      <c r="A71" t="s">
        <v>75</v>
      </c>
      <c r="B71">
        <f>B16+(11/0.017)*(B17*B50-B32*B51)</f>
        <v>-0.046450977746158514</v>
      </c>
      <c r="C71">
        <f>C16+(11/0.017)*(C17*C50-C32*C51)</f>
        <v>0.01869199384309408</v>
      </c>
      <c r="D71">
        <f>D16+(11/0.017)*(D17*D50-D32*D51)</f>
        <v>0.03878531569927593</v>
      </c>
      <c r="E71">
        <f>E16+(11/0.017)*(E17*E50-E32*E51)</f>
        <v>0.010539532484621346</v>
      </c>
      <c r="F71">
        <f>F16+(11/0.017)*(F17*F50-F32*F51)</f>
        <v>-0.03429700073770182</v>
      </c>
    </row>
    <row r="72" spans="1:6" ht="12.75">
      <c r="A72" t="s">
        <v>76</v>
      </c>
      <c r="B72">
        <f>B17+(12/0.017)*(B18*B50-B33*B51)</f>
        <v>-0.023243888507009775</v>
      </c>
      <c r="C72">
        <f>C17+(12/0.017)*(C18*C50-C33*C51)</f>
        <v>-0.01057005596191328</v>
      </c>
      <c r="D72">
        <f>D17+(12/0.017)*(D18*D50-D33*D51)</f>
        <v>-0.015082861546017139</v>
      </c>
      <c r="E72">
        <f>E17+(12/0.017)*(E18*E50-E33*E51)</f>
        <v>-0.018495060372432863</v>
      </c>
      <c r="F72">
        <f>F17+(12/0.017)*(F18*F50-F33*F51)</f>
        <v>-0.02876586356438724</v>
      </c>
    </row>
    <row r="73" spans="1:6" ht="12.75">
      <c r="A73" t="s">
        <v>77</v>
      </c>
      <c r="B73">
        <f>B18+(13/0.017)*(B19*B50-B34*B51)</f>
        <v>-0.0037882245783336863</v>
      </c>
      <c r="C73">
        <f>C18+(13/0.017)*(C19*C50-C34*C51)</f>
        <v>-0.005058089572614001</v>
      </c>
      <c r="D73">
        <f>D18+(13/0.017)*(D19*D50-D34*D51)</f>
        <v>-0.007022334347187999</v>
      </c>
      <c r="E73">
        <f>E18+(13/0.017)*(E19*E50-E34*E51)</f>
        <v>-0.009515296066971345</v>
      </c>
      <c r="F73">
        <f>F18+(13/0.017)*(F19*F50-F34*F51)</f>
        <v>-0.001957328807238018</v>
      </c>
    </row>
    <row r="74" spans="1:6" ht="12.75">
      <c r="A74" t="s">
        <v>78</v>
      </c>
      <c r="B74">
        <f>B19+(14/0.017)*(B20*B50-B35*B51)</f>
        <v>-0.22498840869157713</v>
      </c>
      <c r="C74">
        <f>C19+(14/0.017)*(C20*C50-C35*C51)</f>
        <v>-0.18917965059285619</v>
      </c>
      <c r="D74">
        <f>D19+(14/0.017)*(D20*D50-D35*D51)</f>
        <v>-0.20084237266799015</v>
      </c>
      <c r="E74">
        <f>E19+(14/0.017)*(E20*E50-E35*E51)</f>
        <v>-0.19627779465112763</v>
      </c>
      <c r="F74">
        <f>F19+(14/0.017)*(F20*F50-F35*F51)</f>
        <v>-0.14035958567334592</v>
      </c>
    </row>
    <row r="75" spans="1:6" ht="12.75">
      <c r="A75" t="s">
        <v>79</v>
      </c>
      <c r="B75" s="49">
        <f>B20</f>
        <v>-0.0009197359</v>
      </c>
      <c r="C75" s="49">
        <f>C20</f>
        <v>0.001205656</v>
      </c>
      <c r="D75" s="49">
        <f>D20</f>
        <v>0.007724009</v>
      </c>
      <c r="E75" s="49">
        <f>E20</f>
        <v>0.0008320305</v>
      </c>
      <c r="F75" s="49">
        <f>F20</f>
        <v>0.001042559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-60.59580465134116</v>
      </c>
      <c r="C82">
        <f>C22+(2/0.017)*(C8*C51+C23*C50)</f>
        <v>-44.43613836200162</v>
      </c>
      <c r="D82">
        <f>D22+(2/0.017)*(D8*D51+D23*D50)</f>
        <v>19.573631741636927</v>
      </c>
      <c r="E82">
        <f>E22+(2/0.017)*(E8*E51+E23*E50)</f>
        <v>31.670687400055645</v>
      </c>
      <c r="F82">
        <f>F22+(2/0.017)*(F8*F51+F23*F50)</f>
        <v>54.172608893777166</v>
      </c>
    </row>
    <row r="83" spans="1:6" ht="12.75">
      <c r="A83" t="s">
        <v>82</v>
      </c>
      <c r="B83">
        <f>B23+(3/0.017)*(B9*B51+B24*B50)</f>
        <v>5.681368536305077</v>
      </c>
      <c r="C83">
        <f>C23+(3/0.017)*(C9*C51+C24*C50)</f>
        <v>-1.7138184206236642</v>
      </c>
      <c r="D83">
        <f>D23+(3/0.017)*(D9*D51+D24*D50)</f>
        <v>-0.25276278810100217</v>
      </c>
      <c r="E83">
        <f>E23+(3/0.017)*(E9*E51+E24*E50)</f>
        <v>0.28586675390257316</v>
      </c>
      <c r="F83">
        <f>F23+(3/0.017)*(F9*F51+F24*F50)</f>
        <v>7.738870351227973</v>
      </c>
    </row>
    <row r="84" spans="1:6" ht="12.75">
      <c r="A84" t="s">
        <v>83</v>
      </c>
      <c r="B84">
        <f>B24+(4/0.017)*(B10*B51+B25*B50)</f>
        <v>3.0059573696600683</v>
      </c>
      <c r="C84">
        <f>C24+(4/0.017)*(C10*C51+C25*C50)</f>
        <v>3.5790007338158705</v>
      </c>
      <c r="D84">
        <f>D24+(4/0.017)*(D10*D51+D25*D50)</f>
        <v>2.81497177953149</v>
      </c>
      <c r="E84">
        <f>E24+(4/0.017)*(E10*E51+E25*E50)</f>
        <v>0.3960434821994449</v>
      </c>
      <c r="F84">
        <f>F24+(4/0.017)*(F10*F51+F25*F50)</f>
        <v>3.3512775870483007</v>
      </c>
    </row>
    <row r="85" spans="1:6" ht="12.75">
      <c r="A85" t="s">
        <v>84</v>
      </c>
      <c r="B85">
        <f>B25+(5/0.017)*(B11*B51+B26*B50)</f>
        <v>0.8453930287753559</v>
      </c>
      <c r="C85">
        <f>C25+(5/0.017)*(C11*C51+C26*C50)</f>
        <v>-0.23701881255464782</v>
      </c>
      <c r="D85">
        <f>D25+(5/0.017)*(D11*D51+D26*D50)</f>
        <v>0.3125377693746571</v>
      </c>
      <c r="E85">
        <f>E25+(5/0.017)*(E11*E51+E26*E50)</f>
        <v>0.2893069032498889</v>
      </c>
      <c r="F85">
        <f>F25+(5/0.017)*(F11*F51+F26*F50)</f>
        <v>-0.18478260253502143</v>
      </c>
    </row>
    <row r="86" spans="1:6" ht="12.75">
      <c r="A86" t="s">
        <v>85</v>
      </c>
      <c r="B86">
        <f>B26+(6/0.017)*(B12*B51+B27*B50)</f>
        <v>-0.9206045526630092</v>
      </c>
      <c r="C86">
        <f>C26+(6/0.017)*(C12*C51+C27*C50)</f>
        <v>-0.8458346242756187</v>
      </c>
      <c r="D86">
        <f>D26+(6/0.017)*(D12*D51+D27*D50)</f>
        <v>-0.2582825437478079</v>
      </c>
      <c r="E86">
        <f>E26+(6/0.017)*(E12*E51+E27*E50)</f>
        <v>-0.06975778416546742</v>
      </c>
      <c r="F86">
        <f>F26+(6/0.017)*(F12*F51+F27*F50)</f>
        <v>1.735517790680715</v>
      </c>
    </row>
    <row r="87" spans="1:6" ht="12.75">
      <c r="A87" t="s">
        <v>86</v>
      </c>
      <c r="B87">
        <f>B27+(7/0.017)*(B13*B51+B28*B50)</f>
        <v>0.6130382038469003</v>
      </c>
      <c r="C87">
        <f>C27+(7/0.017)*(C13*C51+C28*C50)</f>
        <v>0.25381211300552703</v>
      </c>
      <c r="D87">
        <f>D27+(7/0.017)*(D13*D51+D28*D50)</f>
        <v>-0.14103431503534564</v>
      </c>
      <c r="E87">
        <f>E27+(7/0.017)*(E13*E51+E28*E50)</f>
        <v>-0.2855843956197917</v>
      </c>
      <c r="F87">
        <f>F27+(7/0.017)*(F13*F51+F28*F50)</f>
        <v>0.09567389113968185</v>
      </c>
    </row>
    <row r="88" spans="1:6" ht="12.75">
      <c r="A88" t="s">
        <v>87</v>
      </c>
      <c r="B88">
        <f>B28+(8/0.017)*(B14*B51+B29*B50)</f>
        <v>0.20140334786180383</v>
      </c>
      <c r="C88">
        <f>C28+(8/0.017)*(C14*C51+C29*C50)</f>
        <v>0.5999543177639586</v>
      </c>
      <c r="D88">
        <f>D28+(8/0.017)*(D14*D51+D29*D50)</f>
        <v>0.39424658488258374</v>
      </c>
      <c r="E88">
        <f>E28+(8/0.017)*(E14*E51+E29*E50)</f>
        <v>0.07730061775655651</v>
      </c>
      <c r="F88">
        <f>F28+(8/0.017)*(F14*F51+F29*F50)</f>
        <v>0.06502425719002589</v>
      </c>
    </row>
    <row r="89" spans="1:6" ht="12.75">
      <c r="A89" t="s">
        <v>88</v>
      </c>
      <c r="B89">
        <f>B29+(9/0.017)*(B15*B51+B30*B50)</f>
        <v>0.1532564620548476</v>
      </c>
      <c r="C89">
        <f>C29+(9/0.017)*(C15*C51+C30*C50)</f>
        <v>0.09619070035835826</v>
      </c>
      <c r="D89">
        <f>D29+(9/0.017)*(D15*D51+D30*D50)</f>
        <v>0.11568396009526744</v>
      </c>
      <c r="E89">
        <f>E29+(9/0.017)*(E15*E51+E30*E50)</f>
        <v>0.12779196061467965</v>
      </c>
      <c r="F89">
        <f>F29+(9/0.017)*(F15*F51+F30*F50)</f>
        <v>0.0537688414468936</v>
      </c>
    </row>
    <row r="90" spans="1:6" ht="12.75">
      <c r="A90" t="s">
        <v>89</v>
      </c>
      <c r="B90">
        <f>B30+(10/0.017)*(B16*B51+B31*B50)</f>
        <v>-0.089527890924312</v>
      </c>
      <c r="C90">
        <f>C30+(10/0.017)*(C16*C51+C31*C50)</f>
        <v>-0.03491222287370537</v>
      </c>
      <c r="D90">
        <f>D30+(10/0.017)*(D16*D51+D31*D50)</f>
        <v>-0.05135964939153425</v>
      </c>
      <c r="E90">
        <f>E30+(10/0.017)*(E16*E51+E31*E50)</f>
        <v>-0.024141665026646438</v>
      </c>
      <c r="F90">
        <f>F30+(10/0.017)*(F16*F51+F31*F50)</f>
        <v>0.2774301344067489</v>
      </c>
    </row>
    <row r="91" spans="1:6" ht="12.75">
      <c r="A91" t="s">
        <v>90</v>
      </c>
      <c r="B91">
        <f>B31+(11/0.017)*(B17*B51+B32*B50)</f>
        <v>0.0025603007902349306</v>
      </c>
      <c r="C91">
        <f>C31+(11/0.017)*(C17*C51+C32*C50)</f>
        <v>0.006945090704616282</v>
      </c>
      <c r="D91">
        <f>D31+(11/0.017)*(D17*D51+D32*D50)</f>
        <v>-1.0582544079804947E-05</v>
      </c>
      <c r="E91">
        <f>E31+(11/0.017)*(E17*E51+E32*E50)</f>
        <v>-0.018692916353762575</v>
      </c>
      <c r="F91">
        <f>F31+(11/0.017)*(F17*F51+F32*F50)</f>
        <v>-0.02416536134806577</v>
      </c>
    </row>
    <row r="92" spans="1:6" ht="12.75">
      <c r="A92" t="s">
        <v>91</v>
      </c>
      <c r="B92">
        <f>B32+(12/0.017)*(B18*B51+B33*B50)</f>
        <v>0.006532357494123862</v>
      </c>
      <c r="C92">
        <f>C32+(12/0.017)*(C18*C51+C33*C50)</f>
        <v>0.10016622422421367</v>
      </c>
      <c r="D92">
        <f>D32+(12/0.017)*(D18*D51+D33*D50)</f>
        <v>0.06506262556629754</v>
      </c>
      <c r="E92">
        <f>E32+(12/0.017)*(E18*E51+E33*E50)</f>
        <v>0.05172393514047225</v>
      </c>
      <c r="F92">
        <f>F32+(12/0.017)*(F18*F51+F33*F50)</f>
        <v>-0.0027321353833721393</v>
      </c>
    </row>
    <row r="93" spans="1:6" ht="12.75">
      <c r="A93" t="s">
        <v>92</v>
      </c>
      <c r="B93">
        <f>B33+(13/0.017)*(B19*B51+B34*B50)</f>
        <v>0.09352548032016819</v>
      </c>
      <c r="C93">
        <f>C33+(13/0.017)*(C19*C51+C34*C50)</f>
        <v>0.08144204501002149</v>
      </c>
      <c r="D93">
        <f>D33+(13/0.017)*(D19*D51+D34*D50)</f>
        <v>0.06968234651117754</v>
      </c>
      <c r="E93">
        <f>E33+(13/0.017)*(E19*E51+E34*E50)</f>
        <v>0.06869203199188856</v>
      </c>
      <c r="F93">
        <f>F33+(13/0.017)*(F19*F51+F34*F50)</f>
        <v>0.039373107745880834</v>
      </c>
    </row>
    <row r="94" spans="1:6" ht="12.75">
      <c r="A94" t="s">
        <v>93</v>
      </c>
      <c r="B94">
        <f>B34+(14/0.017)*(B20*B51+B35*B50)</f>
        <v>-0.006643885555049406</v>
      </c>
      <c r="C94">
        <f>C34+(14/0.017)*(C20*C51+C35*C50)</f>
        <v>0.0015459515688213779</v>
      </c>
      <c r="D94">
        <f>D34+(14/0.017)*(D20*D51+D35*D50)</f>
        <v>-0.00843328476337023</v>
      </c>
      <c r="E94">
        <f>E34+(14/0.017)*(E20*E51+E35*E50)</f>
        <v>-0.004274661926693659</v>
      </c>
      <c r="F94">
        <f>F34+(14/0.017)*(F20*F51+F35*F50)</f>
        <v>-0.024905323348341637</v>
      </c>
    </row>
    <row r="95" spans="1:6" ht="12.75">
      <c r="A95" t="s">
        <v>94</v>
      </c>
      <c r="B95" s="49">
        <f>B35</f>
        <v>-0.0006164546</v>
      </c>
      <c r="C95" s="49">
        <f>C35</f>
        <v>-0.003738612</v>
      </c>
      <c r="D95" s="49">
        <f>D35</f>
        <v>0.001868095</v>
      </c>
      <c r="E95" s="49">
        <f>E35</f>
        <v>0.001805896</v>
      </c>
      <c r="F95" s="49">
        <f>F35</f>
        <v>0.003578555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4.577526097253204</v>
      </c>
      <c r="C103">
        <f>C63*10000/C62</f>
        <v>-0.19674984390977743</v>
      </c>
      <c r="D103">
        <f>D63*10000/D62</f>
        <v>-1.7315503147995206</v>
      </c>
      <c r="E103">
        <f>E63*10000/E62</f>
        <v>1.5662684889421938</v>
      </c>
      <c r="F103">
        <f>F63*10000/F62</f>
        <v>3.7236302462946034</v>
      </c>
      <c r="G103">
        <f>AVERAGE(C103:E103)</f>
        <v>-0.1206772232557014</v>
      </c>
      <c r="H103">
        <f>STDEV(C103:E103)</f>
        <v>1.650224984142463</v>
      </c>
      <c r="I103">
        <f>(B103*B4+C103*C4+D103*D4+E103*E4+F103*F4)/SUM(B4:F4)</f>
        <v>1.0733968533079041</v>
      </c>
      <c r="K103">
        <f>(LN(H103)+LN(H123))/2-LN(K114*K115^3)</f>
        <v>-3.6110413653196094</v>
      </c>
    </row>
    <row r="104" spans="1:11" ht="12.75">
      <c r="A104" t="s">
        <v>68</v>
      </c>
      <c r="B104">
        <f>B64*10000/B62</f>
        <v>1.74550775053943</v>
      </c>
      <c r="C104">
        <f>C64*10000/C62</f>
        <v>0.5510288071084876</v>
      </c>
      <c r="D104">
        <f>D64*10000/D62</f>
        <v>-0.031116081661113425</v>
      </c>
      <c r="E104">
        <f>E64*10000/E62</f>
        <v>0.2104166886259684</v>
      </c>
      <c r="F104">
        <f>F64*10000/F62</f>
        <v>-0.7594262092433544</v>
      </c>
      <c r="G104">
        <f>AVERAGE(C104:E104)</f>
        <v>0.2434431380244475</v>
      </c>
      <c r="H104">
        <f>STDEV(C104:E104)</f>
        <v>0.292474319641991</v>
      </c>
      <c r="I104">
        <f>(B104*B4+C104*C4+D104*D4+E104*E4+F104*F4)/SUM(B4:F4)</f>
        <v>0.32749031387389393</v>
      </c>
      <c r="K104">
        <f>(LN(H104)+LN(H124))/2-LN(K114*K115^4)</f>
        <v>-3.6480253791641144</v>
      </c>
    </row>
    <row r="105" spans="1:11" ht="12.75">
      <c r="A105" t="s">
        <v>69</v>
      </c>
      <c r="B105">
        <f>B65*10000/B62</f>
        <v>-0.718047032244611</v>
      </c>
      <c r="C105">
        <f>C65*10000/C62</f>
        <v>1.0386333699861925</v>
      </c>
      <c r="D105">
        <f>D65*10000/D62</f>
        <v>0.7443858093930654</v>
      </c>
      <c r="E105">
        <f>E65*10000/E62</f>
        <v>0.23809218858997425</v>
      </c>
      <c r="F105">
        <f>F65*10000/F62</f>
        <v>-1.1266774843357399</v>
      </c>
      <c r="G105">
        <f>AVERAGE(C105:E105)</f>
        <v>0.6737037893230774</v>
      </c>
      <c r="H105">
        <f>STDEV(C105:E105)</f>
        <v>0.404924075289052</v>
      </c>
      <c r="I105">
        <f>(B105*B4+C105*C4+D105*D4+E105*E4+F105*F4)/SUM(B4:F4)</f>
        <v>0.23176782199252555</v>
      </c>
      <c r="K105">
        <f>(LN(H105)+LN(H125))/2-LN(K114*K115^5)</f>
        <v>-3.732259748441045</v>
      </c>
    </row>
    <row r="106" spans="1:11" ht="12.75">
      <c r="A106" t="s">
        <v>70</v>
      </c>
      <c r="B106">
        <f>B66*10000/B62</f>
        <v>3.78731275007005</v>
      </c>
      <c r="C106">
        <f>C66*10000/C62</f>
        <v>1.8324025485539568</v>
      </c>
      <c r="D106">
        <f>D66*10000/D62</f>
        <v>2.3995882283790615</v>
      </c>
      <c r="E106">
        <f>E66*10000/E62</f>
        <v>1.7740893060710046</v>
      </c>
      <c r="F106">
        <f>F66*10000/F62</f>
        <v>14.151155009871308</v>
      </c>
      <c r="G106">
        <f>AVERAGE(C106:E106)</f>
        <v>2.002026694334674</v>
      </c>
      <c r="H106">
        <f>STDEV(C106:E106)</f>
        <v>0.34553073463299244</v>
      </c>
      <c r="I106">
        <f>(B106*B4+C106*C4+D106*D4+E106*E4+F106*F4)/SUM(B4:F4)</f>
        <v>3.881633628058009</v>
      </c>
      <c r="K106">
        <f>(LN(H106)+LN(H126))/2-LN(K114*K115^6)</f>
        <v>-3.0881600909350713</v>
      </c>
    </row>
    <row r="107" spans="1:11" ht="12.75">
      <c r="A107" t="s">
        <v>71</v>
      </c>
      <c r="B107">
        <f>B67*10000/B62</f>
        <v>0.34785536524275834</v>
      </c>
      <c r="C107">
        <f>C67*10000/C62</f>
        <v>0.24522867071278803</v>
      </c>
      <c r="D107">
        <f>D67*10000/D62</f>
        <v>0.022698395545658914</v>
      </c>
      <c r="E107">
        <f>E67*10000/E62</f>
        <v>0.38498731150940907</v>
      </c>
      <c r="F107">
        <f>F67*10000/F62</f>
        <v>-0.20136843174851055</v>
      </c>
      <c r="G107">
        <f>AVERAGE(C107:E107)</f>
        <v>0.21763812592261866</v>
      </c>
      <c r="H107">
        <f>STDEV(C107:E107)</f>
        <v>0.18271355526865288</v>
      </c>
      <c r="I107">
        <f>(B107*B4+C107*C4+D107*D4+E107*E4+F107*F4)/SUM(B4:F4)</f>
        <v>0.18062495513239288</v>
      </c>
      <c r="K107">
        <f>(LN(H107)+LN(H127))/2-LN(K114*K115^7)</f>
        <v>-3.0011140325072434</v>
      </c>
    </row>
    <row r="108" spans="1:9" ht="12.75">
      <c r="A108" t="s">
        <v>72</v>
      </c>
      <c r="B108">
        <f>B68*10000/B62</f>
        <v>0.019224107586362997</v>
      </c>
      <c r="C108">
        <f>C68*10000/C62</f>
        <v>0.004421304361066278</v>
      </c>
      <c r="D108">
        <f>D68*10000/D62</f>
        <v>-0.04635909016406466</v>
      </c>
      <c r="E108">
        <f>E68*10000/E62</f>
        <v>0.14023359193471635</v>
      </c>
      <c r="F108">
        <f>F68*10000/F62</f>
        <v>-0.2836733843807129</v>
      </c>
      <c r="G108">
        <f>AVERAGE(C108:E108)</f>
        <v>0.03276526871057265</v>
      </c>
      <c r="H108">
        <f>STDEV(C108:E108)</f>
        <v>0.09647145945557553</v>
      </c>
      <c r="I108">
        <f>(B108*B4+C108*C4+D108*D4+E108*E4+F108*F4)/SUM(B4:F4)</f>
        <v>-0.01141659315077341</v>
      </c>
    </row>
    <row r="109" spans="1:9" ht="12.75">
      <c r="A109" t="s">
        <v>73</v>
      </c>
      <c r="B109">
        <f>B69*10000/B62</f>
        <v>-0.023710132201543395</v>
      </c>
      <c r="C109">
        <f>C69*10000/C62</f>
        <v>0.04639485114605408</v>
      </c>
      <c r="D109">
        <f>D69*10000/D62</f>
        <v>-0.058545298689830966</v>
      </c>
      <c r="E109">
        <f>E69*10000/E62</f>
        <v>-0.011076220046843254</v>
      </c>
      <c r="F109">
        <f>F69*10000/F62</f>
        <v>-0.08547088478086234</v>
      </c>
      <c r="G109">
        <f>AVERAGE(C109:E109)</f>
        <v>-0.0077422225302067145</v>
      </c>
      <c r="H109">
        <f>STDEV(C109:E109)</f>
        <v>0.05254945686184782</v>
      </c>
      <c r="I109">
        <f>(B109*B4+C109*C4+D109*D4+E109*E4+F109*F4)/SUM(B4:F4)</f>
        <v>-0.020420067849578397</v>
      </c>
    </row>
    <row r="110" spans="1:11" ht="12.75">
      <c r="A110" t="s">
        <v>74</v>
      </c>
      <c r="B110">
        <f>B70*10000/B62</f>
        <v>-0.38248654510347907</v>
      </c>
      <c r="C110">
        <f>C70*10000/C62</f>
        <v>-0.17473722451516469</v>
      </c>
      <c r="D110">
        <f>D70*10000/D62</f>
        <v>-0.13067121186312103</v>
      </c>
      <c r="E110">
        <f>E70*10000/E62</f>
        <v>-0.1963055377862942</v>
      </c>
      <c r="F110">
        <f>F70*10000/F62</f>
        <v>-0.3589664724656873</v>
      </c>
      <c r="G110">
        <f>AVERAGE(C110:E110)</f>
        <v>-0.1672379913881933</v>
      </c>
      <c r="H110">
        <f>STDEV(C110:E110)</f>
        <v>0.03345362548314937</v>
      </c>
      <c r="I110">
        <f>(B110*B4+C110*C4+D110*D4+E110*E4+F110*F4)/SUM(B4:F4)</f>
        <v>-0.22402729266666654</v>
      </c>
      <c r="K110">
        <f>EXP(AVERAGE(K103:K107))</f>
        <v>0.032839601690143876</v>
      </c>
    </row>
    <row r="111" spans="1:9" ht="12.75">
      <c r="A111" t="s">
        <v>75</v>
      </c>
      <c r="B111">
        <f>B71*10000/B62</f>
        <v>-0.0464516003042106</v>
      </c>
      <c r="C111">
        <f>C71*10000/C62</f>
        <v>0.018692027150686706</v>
      </c>
      <c r="D111">
        <f>D71*10000/D62</f>
        <v>0.03878523102090374</v>
      </c>
      <c r="E111">
        <f>E71*10000/E62</f>
        <v>0.01053949491722185</v>
      </c>
      <c r="F111">
        <f>F71*10000/F62</f>
        <v>-0.03429744043426318</v>
      </c>
      <c r="G111">
        <f>AVERAGE(C111:E111)</f>
        <v>0.0226722510296041</v>
      </c>
      <c r="H111">
        <f>STDEV(C111:E111)</f>
        <v>0.014537435764413121</v>
      </c>
      <c r="I111">
        <f>(B111*B4+C111*C4+D111*D4+E111*E4+F111*F4)/SUM(B4:F4)</f>
        <v>0.00504882159533038</v>
      </c>
    </row>
    <row r="112" spans="1:9" ht="12.75">
      <c r="A112" t="s">
        <v>76</v>
      </c>
      <c r="B112">
        <f>B72*10000/B62</f>
        <v>-0.023244200032636442</v>
      </c>
      <c r="C112">
        <f>C72*10000/C62</f>
        <v>-0.010570074796881929</v>
      </c>
      <c r="D112">
        <f>D72*10000/D62</f>
        <v>-0.015082828616230682</v>
      </c>
      <c r="E112">
        <f>E72*10000/E62</f>
        <v>-0.018494994448130936</v>
      </c>
      <c r="F112">
        <f>F72*10000/F62</f>
        <v>-0.02876623235031667</v>
      </c>
      <c r="G112">
        <f>AVERAGE(C112:E112)</f>
        <v>-0.014715965953747849</v>
      </c>
      <c r="H112">
        <f>STDEV(C112:E112)</f>
        <v>0.0039751766035650725</v>
      </c>
      <c r="I112">
        <f>(B112*B4+C112*C4+D112*D4+E112*E4+F112*F4)/SUM(B4:F4)</f>
        <v>-0.01782640114500844</v>
      </c>
    </row>
    <row r="113" spans="1:9" ht="12.75">
      <c r="A113" t="s">
        <v>77</v>
      </c>
      <c r="B113">
        <f>B73*10000/B62</f>
        <v>-0.003788275349917596</v>
      </c>
      <c r="C113">
        <f>C73*10000/C62</f>
        <v>-0.005058098585712783</v>
      </c>
      <c r="D113">
        <f>D73*10000/D62</f>
        <v>-0.007022319015616481</v>
      </c>
      <c r="E113">
        <f>E73*10000/E62</f>
        <v>-0.00951526215038831</v>
      </c>
      <c r="F113">
        <f>F73*10000/F62</f>
        <v>-0.001957353900707636</v>
      </c>
      <c r="G113">
        <f>AVERAGE(C113:E113)</f>
        <v>-0.007198559917239191</v>
      </c>
      <c r="H113">
        <f>STDEV(C113:E113)</f>
        <v>0.0022338022298586235</v>
      </c>
      <c r="I113">
        <f>(B113*B4+C113*C4+D113*D4+E113*E4+F113*F4)/SUM(B4:F4)</f>
        <v>-0.006004593136432583</v>
      </c>
    </row>
    <row r="114" spans="1:11" ht="12.75">
      <c r="A114" t="s">
        <v>78</v>
      </c>
      <c r="B114">
        <f>B74*10000/B62</f>
        <v>-0.22499142409302295</v>
      </c>
      <c r="C114">
        <f>C74*10000/C62</f>
        <v>-0.18917998769540328</v>
      </c>
      <c r="D114">
        <f>D74*10000/D62</f>
        <v>-0.20084193417716245</v>
      </c>
      <c r="E114">
        <f>E74*10000/E62</f>
        <v>-0.19627709503315743</v>
      </c>
      <c r="F114">
        <f>F74*10000/F62</f>
        <v>-0.14036138512011523</v>
      </c>
      <c r="G114">
        <f>AVERAGE(C114:E114)</f>
        <v>-0.19543300563524105</v>
      </c>
      <c r="H114">
        <f>STDEV(C114:E114)</f>
        <v>0.005876615873069471</v>
      </c>
      <c r="I114">
        <f>(B114*B4+C114*C4+D114*D4+E114*E4+F114*F4)/SUM(B4:F4)</f>
        <v>-0.19237123849162197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-0.0009197482267370916</v>
      </c>
      <c r="C115">
        <f>C75*10000/C62</f>
        <v>0.0012056581483796342</v>
      </c>
      <c r="D115">
        <f>D75*10000/D62</f>
        <v>0.007723992136491297</v>
      </c>
      <c r="E115">
        <f>E75*10000/E62</f>
        <v>0.0008320275342875996</v>
      </c>
      <c r="F115">
        <f>F75*10000/F62</f>
        <v>0.0010425723658803235</v>
      </c>
      <c r="G115">
        <f>AVERAGE(C115:E115)</f>
        <v>0.003253892606386177</v>
      </c>
      <c r="H115">
        <f>STDEV(C115:E115)</f>
        <v>0.0038757247471577767</v>
      </c>
      <c r="I115">
        <f>(B115*B4+C115*C4+D115*D4+E115*E4+F115*F4)/SUM(B4:F4)</f>
        <v>0.002353457139748494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-60.59661678507737</v>
      </c>
      <c r="C122">
        <f>C82*10000/C62</f>
        <v>-44.43621754353821</v>
      </c>
      <c r="D122">
        <f>D82*10000/D62</f>
        <v>19.573589007338036</v>
      </c>
      <c r="E122">
        <f>E82*10000/E62</f>
        <v>31.67057451218632</v>
      </c>
      <c r="F122">
        <f>F82*10000/F62</f>
        <v>54.17330340085761</v>
      </c>
      <c r="G122">
        <f>AVERAGE(C122:E122)</f>
        <v>2.2693153253287144</v>
      </c>
      <c r="H122">
        <f>STDEV(C122:E122)</f>
        <v>40.89791394435338</v>
      </c>
      <c r="I122">
        <f>(B122*B4+C122*C4+D122*D4+E122*E4+F122*F4)/SUM(B4:F4)</f>
        <v>0.07219260197977206</v>
      </c>
    </row>
    <row r="123" spans="1:9" ht="12.75">
      <c r="A123" t="s">
        <v>82</v>
      </c>
      <c r="B123">
        <f>B83*10000/B62</f>
        <v>5.681444680702907</v>
      </c>
      <c r="C123">
        <f>C83*10000/C62</f>
        <v>-1.7138214745068543</v>
      </c>
      <c r="D123">
        <f>D83*10000/D62</f>
        <v>-0.25276223625448346</v>
      </c>
      <c r="E123">
        <f>E83*10000/E62</f>
        <v>0.2858657349512523</v>
      </c>
      <c r="F123">
        <f>F83*10000/F62</f>
        <v>7.738969565579347</v>
      </c>
      <c r="G123">
        <f>AVERAGE(C123:E123)</f>
        <v>-0.5602393252700285</v>
      </c>
      <c r="H123">
        <f>STDEV(C123:E123)</f>
        <v>1.0346950536847523</v>
      </c>
      <c r="I123">
        <f>(B123*B4+C123*C4+D123*D4+E123*E4+F123*F4)/SUM(B4:F4)</f>
        <v>1.451808679396521</v>
      </c>
    </row>
    <row r="124" spans="1:9" ht="12.75">
      <c r="A124" t="s">
        <v>83</v>
      </c>
      <c r="B124">
        <f>B84*10000/B62</f>
        <v>3.0059976569275384</v>
      </c>
      <c r="C124">
        <f>C84*10000/C62</f>
        <v>3.5790071113002337</v>
      </c>
      <c r="D124">
        <f>D84*10000/D62</f>
        <v>2.814965633720279</v>
      </c>
      <c r="E124">
        <f>E84*10000/E62</f>
        <v>0.39604207053116314</v>
      </c>
      <c r="F124">
        <f>F84*10000/F62</f>
        <v>3.35132055130755</v>
      </c>
      <c r="G124">
        <f>AVERAGE(C124:E124)</f>
        <v>2.2633382718505586</v>
      </c>
      <c r="H124">
        <f>STDEV(C124:E124)</f>
        <v>1.6616365945843947</v>
      </c>
      <c r="I124">
        <f>(B124*B4+C124*C4+D124*D4+E124*E4+F124*F4)/SUM(B4:F4)</f>
        <v>2.516334254532901</v>
      </c>
    </row>
    <row r="125" spans="1:9" ht="12.75">
      <c r="A125" t="s">
        <v>84</v>
      </c>
      <c r="B125">
        <f>B85*10000/B62</f>
        <v>0.8454043591340001</v>
      </c>
      <c r="C125">
        <f>C85*10000/C62</f>
        <v>-0.23701923490263913</v>
      </c>
      <c r="D125">
        <f>D85*10000/D62</f>
        <v>0.3125370870238993</v>
      </c>
      <c r="E125">
        <f>E85*10000/E62</f>
        <v>0.2893058720364051</v>
      </c>
      <c r="F125">
        <f>F85*10000/F62</f>
        <v>-0.18478497149653952</v>
      </c>
      <c r="G125">
        <f>AVERAGE(C125:E125)</f>
        <v>0.1216079080525551</v>
      </c>
      <c r="H125">
        <f>STDEV(C125:E125)</f>
        <v>0.3107973505125209</v>
      </c>
      <c r="I125">
        <f>(B125*B4+C125*C4+D125*D4+E125*E4+F125*F4)/SUM(B4:F4)</f>
        <v>0.18563644288422648</v>
      </c>
    </row>
    <row r="126" spans="1:9" ht="12.75">
      <c r="A126" t="s">
        <v>85</v>
      </c>
      <c r="B126">
        <f>B86*10000/B62</f>
        <v>-0.9206168910421962</v>
      </c>
      <c r="C126">
        <f>C86*10000/C62</f>
        <v>-0.8458361314832142</v>
      </c>
      <c r="D126">
        <f>D86*10000/D62</f>
        <v>-0.2582819798502355</v>
      </c>
      <c r="E126">
        <f>E86*10000/E62</f>
        <v>-0.06975753551890274</v>
      </c>
      <c r="F126">
        <f>F86*10000/F62</f>
        <v>1.7355400404748176</v>
      </c>
      <c r="G126">
        <f>AVERAGE(C126:E126)</f>
        <v>-0.39129188228411743</v>
      </c>
      <c r="H126">
        <f>STDEV(C126:E126)</f>
        <v>0.4047755209836526</v>
      </c>
      <c r="I126">
        <f>(B126*B4+C126*C4+D126*D4+E126*E4+F126*F4)/SUM(B4:F4)</f>
        <v>-0.1843692495967745</v>
      </c>
    </row>
    <row r="127" spans="1:9" ht="12.75">
      <c r="A127" t="s">
        <v>86</v>
      </c>
      <c r="B127">
        <f>B87*10000/B62</f>
        <v>0.6130464200758917</v>
      </c>
      <c r="C127">
        <f>C87*10000/C62</f>
        <v>0.25381256527779583</v>
      </c>
      <c r="D127">
        <f>D87*10000/D62</f>
        <v>-0.14103400712097122</v>
      </c>
      <c r="E127">
        <f>E87*10000/E62</f>
        <v>-0.2855833776749165</v>
      </c>
      <c r="F127">
        <f>F87*10000/F62</f>
        <v>0.0956751177041056</v>
      </c>
      <c r="G127">
        <f>AVERAGE(C127:E127)</f>
        <v>-0.05760160650603063</v>
      </c>
      <c r="H127">
        <f>STDEV(C127:E127)</f>
        <v>0.27920909713463915</v>
      </c>
      <c r="I127">
        <f>(B127*B4+C127*C4+D127*D4+E127*E4+F127*F4)/SUM(B4:F4)</f>
        <v>0.060128979958344535</v>
      </c>
    </row>
    <row r="128" spans="1:9" ht="12.75">
      <c r="A128" t="s">
        <v>87</v>
      </c>
      <c r="B128">
        <f>B88*10000/B62</f>
        <v>0.20140604716506957</v>
      </c>
      <c r="C128">
        <f>C88*10000/C62</f>
        <v>0.5999553868331107</v>
      </c>
      <c r="D128">
        <f>D88*10000/D62</f>
        <v>0.39424572414035575</v>
      </c>
      <c r="E128">
        <f>E88*10000/E62</f>
        <v>0.07730034222410831</v>
      </c>
      <c r="F128">
        <f>F88*10000/F62</f>
        <v>0.06502509081808888</v>
      </c>
      <c r="G128">
        <f>AVERAGE(C128:E128)</f>
        <v>0.3571671510658582</v>
      </c>
      <c r="H128">
        <f>STDEV(C128:E128)</f>
        <v>0.26329297246554134</v>
      </c>
      <c r="I128">
        <f>(B128*B4+C128*C4+D128*D4+E128*E4+F128*F4)/SUM(B4:F4)</f>
        <v>0.29563970939454054</v>
      </c>
    </row>
    <row r="129" spans="1:9" ht="12.75">
      <c r="A129" t="s">
        <v>88</v>
      </c>
      <c r="B129">
        <f>B89*10000/B62</f>
        <v>0.15325851607069646</v>
      </c>
      <c r="C129">
        <f>C89*10000/C62</f>
        <v>0.09619087176225925</v>
      </c>
      <c r="D129">
        <f>D89*10000/D62</f>
        <v>0.11568370752727224</v>
      </c>
      <c r="E129">
        <f>E89*10000/E62</f>
        <v>0.1277915051095001</v>
      </c>
      <c r="F129">
        <f>F89*10000/F62</f>
        <v>0.05376953077756928</v>
      </c>
      <c r="G129">
        <f>AVERAGE(C129:E129)</f>
        <v>0.11322202813301052</v>
      </c>
      <c r="H129">
        <f>STDEV(C129:E129)</f>
        <v>0.015943491025079384</v>
      </c>
      <c r="I129">
        <f>(B129*B4+C129*C4+D129*D4+E129*E4+F129*F4)/SUM(B4:F4)</f>
        <v>0.11109374546276558</v>
      </c>
    </row>
    <row r="130" spans="1:9" ht="12.75">
      <c r="A130" t="s">
        <v>89</v>
      </c>
      <c r="B130">
        <f>B90*10000/B62</f>
        <v>-0.0895290908196013</v>
      </c>
      <c r="C130">
        <f>C90*10000/C62</f>
        <v>-0.034912285084409425</v>
      </c>
      <c r="D130">
        <f>D90*10000/D62</f>
        <v>-0.051359537260140496</v>
      </c>
      <c r="E130">
        <f>E90*10000/E62</f>
        <v>-0.024141578975431562</v>
      </c>
      <c r="F130">
        <f>F90*10000/F62</f>
        <v>0.2774336911339697</v>
      </c>
      <c r="G130">
        <f>AVERAGE(C130:E130)</f>
        <v>-0.03680446710666049</v>
      </c>
      <c r="H130">
        <f>STDEV(C130:E130)</f>
        <v>0.013707281929727609</v>
      </c>
      <c r="I130">
        <f>(B130*B4+C130*C4+D130*D4+E130*E4+F130*F4)/SUM(B4:F4)</f>
        <v>-0.002527963975292534</v>
      </c>
    </row>
    <row r="131" spans="1:9" ht="12.75">
      <c r="A131" t="s">
        <v>90</v>
      </c>
      <c r="B131">
        <f>B91*10000/B62</f>
        <v>0.0025603351046013883</v>
      </c>
      <c r="C131">
        <f>C91*10000/C62</f>
        <v>0.006945103080195575</v>
      </c>
      <c r="D131">
        <f>D91*10000/D62</f>
        <v>-1.0582520975375083E-05</v>
      </c>
      <c r="E131">
        <f>E91*10000/E62</f>
        <v>-0.018692849724217347</v>
      </c>
      <c r="F131">
        <f>F91*10000/F62</f>
        <v>-0.024165671154347958</v>
      </c>
      <c r="G131">
        <f>AVERAGE(C131:E131)</f>
        <v>-0.003919443054999049</v>
      </c>
      <c r="H131">
        <f>STDEV(C131:E131)</f>
        <v>0.013258414271931692</v>
      </c>
      <c r="I131">
        <f>(B131*B4+C131*C4+D131*D4+E131*E4+F131*F4)/SUM(B4:F4)</f>
        <v>-0.005679462671070396</v>
      </c>
    </row>
    <row r="132" spans="1:9" ht="12.75">
      <c r="A132" t="s">
        <v>91</v>
      </c>
      <c r="B132">
        <f>B92*10000/B62</f>
        <v>0.006532445043879634</v>
      </c>
      <c r="C132">
        <f>C92*10000/C62</f>
        <v>0.10016640271217056</v>
      </c>
      <c r="D132">
        <f>D92*10000/D62</f>
        <v>0.06506248351776386</v>
      </c>
      <c r="E132">
        <f>E92*10000/E62</f>
        <v>0.05172375077425508</v>
      </c>
      <c r="F132">
        <f>F92*10000/F62</f>
        <v>-0.002732170410065652</v>
      </c>
      <c r="G132">
        <f>AVERAGE(C132:E132)</f>
        <v>0.07231754566806317</v>
      </c>
      <c r="H132">
        <f>STDEV(C132:E132)</f>
        <v>0.02502298097345786</v>
      </c>
      <c r="I132">
        <f>(B132*B4+C132*C4+D132*D4+E132*E4+F132*F4)/SUM(B4:F4)</f>
        <v>0.052770323387430054</v>
      </c>
    </row>
    <row r="133" spans="1:9" ht="12.75">
      <c r="A133" t="s">
        <v>92</v>
      </c>
      <c r="B133">
        <f>B93*10000/B62</f>
        <v>0.09352673379304806</v>
      </c>
      <c r="C133">
        <f>C93*10000/C62</f>
        <v>0.08144219013303408</v>
      </c>
      <c r="D133">
        <f>D93*10000/D62</f>
        <v>0.0696821943765986</v>
      </c>
      <c r="E133">
        <f>E93*10000/E62</f>
        <v>0.06869178714412023</v>
      </c>
      <c r="F133">
        <f>F93*10000/F62</f>
        <v>0.03937361251946784</v>
      </c>
      <c r="G133">
        <f>AVERAGE(C133:E133)</f>
        <v>0.07327205721791763</v>
      </c>
      <c r="H133">
        <f>STDEV(C133:E133)</f>
        <v>0.00709285066172549</v>
      </c>
      <c r="I133">
        <f>(B133*B4+C133*C4+D133*D4+E133*E4+F133*F4)/SUM(B4:F4)</f>
        <v>0.07168773979285388</v>
      </c>
    </row>
    <row r="134" spans="1:9" ht="12.75">
      <c r="A134" t="s">
        <v>93</v>
      </c>
      <c r="B134">
        <f>B94*10000/B62</f>
        <v>-0.006643974599557189</v>
      </c>
      <c r="C134">
        <f>C94*10000/C62</f>
        <v>0.001545954323579672</v>
      </c>
      <c r="D134">
        <f>D94*10000/D62</f>
        <v>-0.008433266351329152</v>
      </c>
      <c r="E134">
        <f>E94*10000/E62</f>
        <v>-0.004274646689971106</v>
      </c>
      <c r="F134">
        <f>F94*10000/F62</f>
        <v>-0.024905642641131102</v>
      </c>
      <c r="G134">
        <f>AVERAGE(C134:E134)</f>
        <v>-0.0037206529059068618</v>
      </c>
      <c r="H134">
        <f>STDEV(C134:E134)</f>
        <v>0.005012623380448435</v>
      </c>
      <c r="I134">
        <f>(B134*B4+C134*C4+D134*D4+E134*E4+F134*F4)/SUM(B4:F4)</f>
        <v>-0.006970057332603254</v>
      </c>
    </row>
    <row r="135" spans="1:9" ht="12.75">
      <c r="A135" t="s">
        <v>94</v>
      </c>
      <c r="B135">
        <f>B95*10000/B62</f>
        <v>-0.0006164628620171543</v>
      </c>
      <c r="C135">
        <f>C95*10000/C62</f>
        <v>-0.0037386186618984856</v>
      </c>
      <c r="D135">
        <f>D95*10000/D62</f>
        <v>0.0018680909214656154</v>
      </c>
      <c r="E135">
        <f>E95*10000/E62</f>
        <v>0.0018058895630146234</v>
      </c>
      <c r="F135">
        <f>F95*10000/F62</f>
        <v>0.0035786008780154034</v>
      </c>
      <c r="G135">
        <f>AVERAGE(C135:E135)</f>
        <v>-2.1546059139415624E-05</v>
      </c>
      <c r="H135">
        <f>STDEV(C135:E135)</f>
        <v>0.0032192295356008485</v>
      </c>
      <c r="I135">
        <f>(B135*B4+C135*C4+D135*D4+E135*E4+F135*F4)/SUM(B4:F4)</f>
        <v>0.00037199693325028405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2005-07-25T05:57:22Z</cp:lastPrinted>
  <dcterms:created xsi:type="dcterms:W3CDTF">2005-07-25T05:57:22Z</dcterms:created>
  <dcterms:modified xsi:type="dcterms:W3CDTF">2005-08-06T09:36:13Z</dcterms:modified>
  <cp:category/>
  <cp:version/>
  <cp:contentType/>
  <cp:contentStatus/>
</cp:coreProperties>
</file>