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<sst xmlns="http://schemas.openxmlformats.org/spreadsheetml/2006/main" count="204" uniqueCount="98">
  <si>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25/07/2005       14:30:22</t>
  </si>
  <si>
    <t>LISSNER</t>
  </si>
  <si>
    <t>HCMQAP619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</si>
  <si>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</si>
  <si>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</si>
  <si>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</si>
  <si>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</si>
  <si>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</si>
  <si>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</si>
  <si>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</si>
  <si>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</si>
  <si>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</si>
  <si>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</si>
  <si>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</si>
  <si>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</si>
  <si>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</si>
  <si>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</si>
  <si>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</si>
  <si>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</si>
  <si>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</si>
  <si>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</si>
  <si>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</si>
  <si>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</si>
  <si>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</si>
  <si>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</si>
  <si>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</si>
  <si>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</si>
  <si>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</si>
  <si>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</si>
  <si>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</si>
  <si>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</si>
  <si>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a3*!</t>
  </si>
  <si>
    <t>a4*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</si>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</sst>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6333687"/>
        <c:axId val="60132272"/>
      </c:lineChart>
      <c:catAx>
        <c:axId val="663336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32272"/>
        <c:crosses val="autoZero"/>
        <c:auto val="1"/>
        <c:lblOffset val="100"/>
        <c:noMultiLvlLbl val="0"/>
      </c:catAx>
      <c:valAx>
        <c:axId val="60132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3368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-0.003757</v>
      </c>
      <c r="D4" s="12">
        <v>-0.003755</v>
      </c>
      <c r="E4" s="12">
        <v>-0.003757</v>
      </c>
      <c r="F4" s="24">
        <v>-0.002083</v>
      </c>
      <c r="G4" s="34">
        <v>-0.011708</v>
      </c>
    </row>
    <row r="5" spans="1:7" ht="12.75" thickBot="1">
      <c r="A5" s="44" t="s">
        <v>13</v>
      </c>
      <c r="B5" s="45">
        <v>-0.765687</v>
      </c>
      <c r="C5" s="46">
        <v>-1.391598</v>
      </c>
      <c r="D5" s="46">
        <v>-0.087434</v>
      </c>
      <c r="E5" s="46">
        <v>0.582556</v>
      </c>
      <c r="F5" s="47">
        <v>2.329672</v>
      </c>
      <c r="G5" s="48">
        <v>9.917815</v>
      </c>
    </row>
    <row r="6" spans="1:7" ht="12.75" thickTop="1">
      <c r="A6" s="6" t="s">
        <v>14</v>
      </c>
      <c r="B6" s="39">
        <v>254.3497</v>
      </c>
      <c r="C6" s="40">
        <v>-25.13932</v>
      </c>
      <c r="D6" s="40">
        <v>50.66037</v>
      </c>
      <c r="E6" s="40">
        <v>-160.8878</v>
      </c>
      <c r="F6" s="41">
        <v>-31.77613</v>
      </c>
      <c r="G6" s="42">
        <v>0.00776832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-1.695073</v>
      </c>
      <c r="C8" s="13">
        <v>-2.911996</v>
      </c>
      <c r="D8" s="13">
        <v>-3.866351</v>
      </c>
      <c r="E8" s="13">
        <v>-4.144893</v>
      </c>
      <c r="F8" s="25">
        <v>-3.928242</v>
      </c>
      <c r="G8" s="35">
        <v>-3.39734</v>
      </c>
    </row>
    <row r="9" spans="1:7" ht="12">
      <c r="A9" s="20" t="s">
        <v>17</v>
      </c>
      <c r="B9" s="29">
        <v>0.8570565</v>
      </c>
      <c r="C9" s="13">
        <v>0.2955629</v>
      </c>
      <c r="D9" s="13">
        <v>0.2470551</v>
      </c>
      <c r="E9" s="13">
        <v>0.01756958</v>
      </c>
      <c r="F9" s="25">
        <v>-0.6648336</v>
      </c>
      <c r="G9" s="35">
        <v>0.1698859</v>
      </c>
    </row>
    <row r="10" spans="1:7" ht="12">
      <c r="A10" s="20" t="s">
        <v>18</v>
      </c>
      <c r="B10" s="29">
        <v>0.1449277</v>
      </c>
      <c r="C10" s="13">
        <v>0.218663</v>
      </c>
      <c r="D10" s="13">
        <v>1.147902</v>
      </c>
      <c r="E10" s="13">
        <v>0.4233157</v>
      </c>
      <c r="F10" s="25">
        <v>-1.024859</v>
      </c>
      <c r="G10" s="35">
        <v>0.3148881</v>
      </c>
    </row>
    <row r="11" spans="1:7" ht="12">
      <c r="A11" s="21" t="s">
        <v>19</v>
      </c>
      <c r="B11" s="31">
        <v>2.582948</v>
      </c>
      <c r="C11" s="15">
        <v>2.441102</v>
      </c>
      <c r="D11" s="15">
        <v>2.504736</v>
      </c>
      <c r="E11" s="15">
        <v>1.795752</v>
      </c>
      <c r="F11" s="27">
        <v>12.75422</v>
      </c>
      <c r="G11" s="37">
        <v>3.697863</v>
      </c>
    </row>
    <row r="12" spans="1:7" ht="12">
      <c r="A12" s="20" t="s">
        <v>20</v>
      </c>
      <c r="B12" s="29">
        <v>-0.08718508</v>
      </c>
      <c r="C12" s="13">
        <v>0.01462654</v>
      </c>
      <c r="D12" s="13">
        <v>-0.382863</v>
      </c>
      <c r="E12" s="13">
        <v>-0.1608976</v>
      </c>
      <c r="F12" s="25">
        <v>-0.2854301</v>
      </c>
      <c r="G12" s="35">
        <v>-0.177969</v>
      </c>
    </row>
    <row r="13" spans="1:7" ht="12">
      <c r="A13" s="20" t="s">
        <v>21</v>
      </c>
      <c r="B13" s="29">
        <v>-0.08906619</v>
      </c>
      <c r="C13" s="13">
        <v>0.02424926</v>
      </c>
      <c r="D13" s="13">
        <v>-0.007642215</v>
      </c>
      <c r="E13" s="13">
        <v>-0.05415182</v>
      </c>
      <c r="F13" s="25">
        <v>0.03513618</v>
      </c>
      <c r="G13" s="35">
        <v>-0.01727016</v>
      </c>
    </row>
    <row r="14" spans="1:7" ht="12">
      <c r="A14" s="20" t="s">
        <v>22</v>
      </c>
      <c r="B14" s="29">
        <v>-0.06836765</v>
      </c>
      <c r="C14" s="13">
        <v>0.1154879</v>
      </c>
      <c r="D14" s="13">
        <v>0.1079074</v>
      </c>
      <c r="E14" s="13">
        <v>0.02393539</v>
      </c>
      <c r="F14" s="25">
        <v>0.05358113</v>
      </c>
      <c r="G14" s="35">
        <v>0.05677019</v>
      </c>
    </row>
    <row r="15" spans="1:7" ht="12">
      <c r="A15" s="21" t="s">
        <v>23</v>
      </c>
      <c r="B15" s="31">
        <v>-0.3875535</v>
      </c>
      <c r="C15" s="15">
        <v>-0.01585196</v>
      </c>
      <c r="D15" s="15">
        <v>-0.001525994</v>
      </c>
      <c r="E15" s="15">
        <v>-0.07068814</v>
      </c>
      <c r="F15" s="27">
        <v>-0.4384646</v>
      </c>
      <c r="G15" s="37">
        <v>-0.1358165</v>
      </c>
    </row>
    <row r="16" spans="1:7" ht="12">
      <c r="A16" s="20" t="s">
        <v>24</v>
      </c>
      <c r="B16" s="29">
        <v>0.0138763</v>
      </c>
      <c r="C16" s="13">
        <v>-0.02416988</v>
      </c>
      <c r="D16" s="13">
        <v>-0.02993938</v>
      </c>
      <c r="E16" s="13">
        <v>0.01554521</v>
      </c>
      <c r="F16" s="25">
        <v>-0.01394865</v>
      </c>
      <c r="G16" s="35">
        <v>-0.009125761</v>
      </c>
    </row>
    <row r="17" spans="1:7" ht="12">
      <c r="A17" s="20" t="s">
        <v>25</v>
      </c>
      <c r="B17" s="29">
        <v>-0.03942588</v>
      </c>
      <c r="C17" s="13">
        <v>-0.01544235</v>
      </c>
      <c r="D17" s="13">
        <v>-0.02136657</v>
      </c>
      <c r="E17" s="13">
        <v>-0.01943352</v>
      </c>
      <c r="F17" s="25">
        <v>-0.02899734</v>
      </c>
      <c r="G17" s="35">
        <v>-0.02311252</v>
      </c>
    </row>
    <row r="18" spans="1:7" ht="12">
      <c r="A18" s="20" t="s">
        <v>26</v>
      </c>
      <c r="B18" s="29">
        <v>-0.0673146</v>
      </c>
      <c r="C18" s="13">
        <v>0.01249039</v>
      </c>
      <c r="D18" s="13">
        <v>0.004239963</v>
      </c>
      <c r="E18" s="13">
        <v>0.04640534</v>
      </c>
      <c r="F18" s="25">
        <v>-0.001803543</v>
      </c>
      <c r="G18" s="35">
        <v>0.005190137</v>
      </c>
    </row>
    <row r="19" spans="1:7" ht="12">
      <c r="A19" s="21" t="s">
        <v>27</v>
      </c>
      <c r="B19" s="31">
        <v>-0.2183877</v>
      </c>
      <c r="C19" s="15">
        <v>-0.2138095</v>
      </c>
      <c r="D19" s="15">
        <v>-0.2170717</v>
      </c>
      <c r="E19" s="15">
        <v>-0.205931</v>
      </c>
      <c r="F19" s="27">
        <v>-0.1398985</v>
      </c>
      <c r="G19" s="37">
        <v>-0.2034973</v>
      </c>
    </row>
    <row r="20" spans="1:7" ht="12.75" thickBot="1">
      <c r="A20" s="44" t="s">
        <v>28</v>
      </c>
      <c r="B20" s="45">
        <v>0.004407876</v>
      </c>
      <c r="C20" s="46">
        <v>-0.004550751</v>
      </c>
      <c r="D20" s="46">
        <v>-0.0004752324</v>
      </c>
      <c r="E20" s="46">
        <v>0.002276126</v>
      </c>
      <c r="F20" s="47">
        <v>0.001944933</v>
      </c>
      <c r="G20" s="48">
        <v>0.000236562</v>
      </c>
    </row>
    <row r="21" spans="1:7" ht="12.75" thickTop="1">
      <c r="A21" s="6" t="s">
        <v>29</v>
      </c>
      <c r="B21" s="39">
        <v>15.44291</v>
      </c>
      <c r="C21" s="40">
        <v>46.49748</v>
      </c>
      <c r="D21" s="40">
        <v>-28.62804</v>
      </c>
      <c r="E21" s="40">
        <v>11.54254</v>
      </c>
      <c r="F21" s="41">
        <v>-69.70712</v>
      </c>
      <c r="G21" s="43">
        <v>0.0152739</v>
      </c>
    </row>
    <row r="22" spans="1:7" ht="12">
      <c r="A22" s="20" t="s">
        <v>30</v>
      </c>
      <c r="B22" s="29">
        <v>-15.31376</v>
      </c>
      <c r="C22" s="13">
        <v>-27.83203</v>
      </c>
      <c r="D22" s="13">
        <v>-1.748687</v>
      </c>
      <c r="E22" s="13">
        <v>11.65113</v>
      </c>
      <c r="F22" s="25">
        <v>46.59378</v>
      </c>
      <c r="G22" s="36">
        <v>0</v>
      </c>
    </row>
    <row r="23" spans="1:7" ht="12">
      <c r="A23" s="20" t="s">
        <v>31</v>
      </c>
      <c r="B23" s="50">
        <v>-7.02407</v>
      </c>
      <c r="C23" s="51">
        <v>-6.164583</v>
      </c>
      <c r="D23" s="51">
        <v>-5.92496</v>
      </c>
      <c r="E23" s="51">
        <v>-6.208123</v>
      </c>
      <c r="F23" s="52">
        <v>-2.081051</v>
      </c>
      <c r="G23" s="49">
        <v>-5.697108</v>
      </c>
    </row>
    <row r="24" spans="1:7" ht="12">
      <c r="A24" s="20" t="s">
        <v>32</v>
      </c>
      <c r="B24" s="29">
        <v>3.238003</v>
      </c>
      <c r="C24" s="13">
        <v>3.413046</v>
      </c>
      <c r="D24" s="13">
        <v>3.355542</v>
      </c>
      <c r="E24" s="13">
        <v>4.580333</v>
      </c>
      <c r="F24" s="25">
        <v>6.672478</v>
      </c>
      <c r="G24" s="49">
        <v>4.089694</v>
      </c>
    </row>
    <row r="25" spans="1:7" ht="12">
      <c r="A25" s="20" t="s">
        <v>33</v>
      </c>
      <c r="B25" s="29">
        <v>-2.237471</v>
      </c>
      <c r="C25" s="13">
        <v>-1.10081</v>
      </c>
      <c r="D25" s="13">
        <v>-1.231609</v>
      </c>
      <c r="E25" s="13">
        <v>-0.7481908</v>
      </c>
      <c r="F25" s="25">
        <v>-1.512139</v>
      </c>
      <c r="G25" s="35">
        <v>-1.266855</v>
      </c>
    </row>
    <row r="26" spans="1:7" ht="12">
      <c r="A26" s="21" t="s">
        <v>34</v>
      </c>
      <c r="B26" s="31">
        <v>-0.2206947</v>
      </c>
      <c r="C26" s="15">
        <v>-0.3800453</v>
      </c>
      <c r="D26" s="15">
        <v>0.2628506</v>
      </c>
      <c r="E26" s="15">
        <v>-0.5101852</v>
      </c>
      <c r="F26" s="27">
        <v>1.761118</v>
      </c>
      <c r="G26" s="37">
        <v>0.05240917</v>
      </c>
    </row>
    <row r="27" spans="1:7" ht="12">
      <c r="A27" s="20" t="s">
        <v>35</v>
      </c>
      <c r="B27" s="29">
        <v>-0.2715856</v>
      </c>
      <c r="C27" s="13">
        <v>-0.3908144</v>
      </c>
      <c r="D27" s="13">
        <v>-0.05551083</v>
      </c>
      <c r="E27" s="13">
        <v>-0.1159992</v>
      </c>
      <c r="F27" s="25">
        <v>-0.1279163</v>
      </c>
      <c r="G27" s="35">
        <v>-0.1917202</v>
      </c>
    </row>
    <row r="28" spans="1:7" ht="12">
      <c r="A28" s="20" t="s">
        <v>36</v>
      </c>
      <c r="B28" s="29">
        <v>0.129186</v>
      </c>
      <c r="C28" s="13">
        <v>0.2728321</v>
      </c>
      <c r="D28" s="13">
        <v>0.2186759</v>
      </c>
      <c r="E28" s="13">
        <v>0.2957361</v>
      </c>
      <c r="F28" s="25">
        <v>0.3205035</v>
      </c>
      <c r="G28" s="35">
        <v>0.2508797</v>
      </c>
    </row>
    <row r="29" spans="1:7" ht="12">
      <c r="A29" s="20" t="s">
        <v>37</v>
      </c>
      <c r="B29" s="29">
        <v>-0.1051721</v>
      </c>
      <c r="C29" s="13">
        <v>-0.0945435</v>
      </c>
      <c r="D29" s="13">
        <v>-0.1026754</v>
      </c>
      <c r="E29" s="13">
        <v>-0.102428</v>
      </c>
      <c r="F29" s="25">
        <v>-0.08520557</v>
      </c>
      <c r="G29" s="35">
        <v>-0.09868117</v>
      </c>
    </row>
    <row r="30" spans="1:7" ht="12">
      <c r="A30" s="21" t="s">
        <v>38</v>
      </c>
      <c r="B30" s="31">
        <v>0.002764203</v>
      </c>
      <c r="C30" s="15">
        <v>0.03397629</v>
      </c>
      <c r="D30" s="15">
        <v>0.03238464</v>
      </c>
      <c r="E30" s="15">
        <v>-0.03016604</v>
      </c>
      <c r="F30" s="27">
        <v>0.2365417</v>
      </c>
      <c r="G30" s="37">
        <v>0.04065046</v>
      </c>
    </row>
    <row r="31" spans="1:7" ht="12">
      <c r="A31" s="20" t="s">
        <v>39</v>
      </c>
      <c r="B31" s="29">
        <v>-0.01304409</v>
      </c>
      <c r="C31" s="13">
        <v>-0.02732901</v>
      </c>
      <c r="D31" s="13">
        <v>-0.02026985</v>
      </c>
      <c r="E31" s="13">
        <v>-0.03295987</v>
      </c>
      <c r="F31" s="25">
        <v>0.007486253</v>
      </c>
      <c r="G31" s="35">
        <v>-0.02027361</v>
      </c>
    </row>
    <row r="32" spans="1:7" ht="12">
      <c r="A32" s="20" t="s">
        <v>40</v>
      </c>
      <c r="B32" s="29">
        <v>-0.004671185</v>
      </c>
      <c r="C32" s="13">
        <v>0.03104785</v>
      </c>
      <c r="D32" s="13">
        <v>0.03086204</v>
      </c>
      <c r="E32" s="13">
        <v>0.01864344</v>
      </c>
      <c r="F32" s="25">
        <v>0.01127707</v>
      </c>
      <c r="G32" s="35">
        <v>0.02020445</v>
      </c>
    </row>
    <row r="33" spans="1:7" ht="12">
      <c r="A33" s="20" t="s">
        <v>41</v>
      </c>
      <c r="B33" s="29">
        <v>0.0806512</v>
      </c>
      <c r="C33" s="13">
        <v>0.06349867</v>
      </c>
      <c r="D33" s="13">
        <v>0.08933962</v>
      </c>
      <c r="E33" s="13">
        <v>0.07177416</v>
      </c>
      <c r="F33" s="25">
        <v>0.04504695</v>
      </c>
      <c r="G33" s="35">
        <v>0.07172721</v>
      </c>
    </row>
    <row r="34" spans="1:7" ht="12">
      <c r="A34" s="21" t="s">
        <v>42</v>
      </c>
      <c r="B34" s="31">
        <v>-0.008436164</v>
      </c>
      <c r="C34" s="15">
        <v>0.004439614</v>
      </c>
      <c r="D34" s="15">
        <v>0.003413727</v>
      </c>
      <c r="E34" s="15">
        <v>-0.001896511</v>
      </c>
      <c r="F34" s="27">
        <v>-0.0397902</v>
      </c>
      <c r="G34" s="37">
        <v>-0.00514276</v>
      </c>
    </row>
    <row r="35" spans="1:7" ht="12.75" thickBot="1">
      <c r="A35" s="22" t="s">
        <v>43</v>
      </c>
      <c r="B35" s="32">
        <v>-0.003335069</v>
      </c>
      <c r="C35" s="16">
        <v>-0.00288883</v>
      </c>
      <c r="D35" s="16">
        <v>-0.005208217</v>
      </c>
      <c r="E35" s="16">
        <v>-0.003428341</v>
      </c>
      <c r="F35" s="28">
        <v>0.004878251</v>
      </c>
      <c r="G35" s="38">
        <v>-0.002604589</v>
      </c>
    </row>
    <row r="36" spans="1:7" ht="12">
      <c r="A36" s="4" t="s">
        <v>44</v>
      </c>
      <c r="B36" s="3">
        <v>23.79761</v>
      </c>
      <c r="C36" s="3">
        <v>23.80371</v>
      </c>
      <c r="D36" s="3">
        <v>23.82813</v>
      </c>
      <c r="E36" s="3">
        <v>23.83728</v>
      </c>
      <c r="F36" s="3">
        <v>23.85864</v>
      </c>
      <c r="G36" s="3"/>
    </row>
    <row r="37" spans="1:6" ht="12">
      <c r="A37" s="4" t="s">
        <v>45</v>
      </c>
      <c r="B37" s="2">
        <v>-0.2431234</v>
      </c>
      <c r="C37" s="2">
        <v>-0.1958211</v>
      </c>
      <c r="D37" s="2">
        <v>-0.1637777</v>
      </c>
      <c r="E37" s="2">
        <v>-0.1586914</v>
      </c>
      <c r="F37" s="2">
        <v>-0.1444499</v>
      </c>
    </row>
    <row r="38" spans="1:7" ht="12">
      <c r="A38" s="4" t="s">
        <v>53</v>
      </c>
      <c r="B38" s="2">
        <v>-0.0004323533</v>
      </c>
      <c r="C38" s="2">
        <v>4.295652E-05</v>
      </c>
      <c r="D38" s="2">
        <v>-8.613113E-05</v>
      </c>
      <c r="E38" s="2">
        <v>0.000273486</v>
      </c>
      <c r="F38" s="2">
        <v>5.457038E-05</v>
      </c>
      <c r="G38" s="2">
        <v>4.766745E-05</v>
      </c>
    </row>
    <row r="39" spans="1:7" ht="12.75" thickBot="1">
      <c r="A39" s="4" t="s">
        <v>54</v>
      </c>
      <c r="B39" s="2">
        <v>-2.691505E-05</v>
      </c>
      <c r="C39" s="2">
        <v>-7.892616E-05</v>
      </c>
      <c r="D39" s="2">
        <v>4.865261E-05</v>
      </c>
      <c r="E39" s="2">
        <v>-1.994095E-05</v>
      </c>
      <c r="F39" s="2">
        <v>0.0001182478</v>
      </c>
      <c r="G39" s="2">
        <v>0.0007297367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3.116903</v>
      </c>
      <c r="F40" s="17" t="s">
        <v>48</v>
      </c>
      <c r="G40" s="8">
        <v>55.066229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0.003757</v>
      </c>
      <c r="D4">
        <v>0.003755</v>
      </c>
      <c r="E4">
        <v>0.003757</v>
      </c>
      <c r="F4">
        <v>0.002083</v>
      </c>
      <c r="G4">
        <v>0.011708</v>
      </c>
    </row>
    <row r="5" spans="1:7" ht="12.75">
      <c r="A5" t="s">
        <v>13</v>
      </c>
      <c r="B5">
        <v>-0.765687</v>
      </c>
      <c r="C5">
        <v>-1.391598</v>
      </c>
      <c r="D5">
        <v>-0.087434</v>
      </c>
      <c r="E5">
        <v>0.582556</v>
      </c>
      <c r="F5">
        <v>2.329672</v>
      </c>
      <c r="G5">
        <v>9.917815</v>
      </c>
    </row>
    <row r="6" spans="1:7" ht="12.75">
      <c r="A6" t="s">
        <v>14</v>
      </c>
      <c r="B6" s="53">
        <v>254.3497</v>
      </c>
      <c r="C6" s="53">
        <v>-25.13932</v>
      </c>
      <c r="D6" s="53">
        <v>50.66037</v>
      </c>
      <c r="E6" s="53">
        <v>-160.8878</v>
      </c>
      <c r="F6" s="53">
        <v>-31.77613</v>
      </c>
      <c r="G6" s="53">
        <v>0.00776832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-1.695073</v>
      </c>
      <c r="C8" s="53">
        <v>-2.911996</v>
      </c>
      <c r="D8" s="53">
        <v>-3.866351</v>
      </c>
      <c r="E8" s="53">
        <v>-4.144893</v>
      </c>
      <c r="F8" s="53">
        <v>-3.928242</v>
      </c>
      <c r="G8" s="53">
        <v>-3.39734</v>
      </c>
    </row>
    <row r="9" spans="1:7" ht="12.75">
      <c r="A9" t="s">
        <v>17</v>
      </c>
      <c r="B9" s="53">
        <v>0.8570565</v>
      </c>
      <c r="C9" s="53">
        <v>0.2955629</v>
      </c>
      <c r="D9" s="53">
        <v>0.2470551</v>
      </c>
      <c r="E9" s="53">
        <v>0.01756958</v>
      </c>
      <c r="F9" s="53">
        <v>-0.6648336</v>
      </c>
      <c r="G9" s="53">
        <v>0.1698859</v>
      </c>
    </row>
    <row r="10" spans="1:7" ht="12.75">
      <c r="A10" t="s">
        <v>18</v>
      </c>
      <c r="B10" s="53">
        <v>0.1449277</v>
      </c>
      <c r="C10" s="53">
        <v>0.218663</v>
      </c>
      <c r="D10" s="53">
        <v>1.147902</v>
      </c>
      <c r="E10" s="53">
        <v>0.4233157</v>
      </c>
      <c r="F10" s="53">
        <v>-1.024859</v>
      </c>
      <c r="G10" s="53">
        <v>0.3148881</v>
      </c>
    </row>
    <row r="11" spans="1:7" ht="12.75">
      <c r="A11" t="s">
        <v>19</v>
      </c>
      <c r="B11" s="53">
        <v>2.582948</v>
      </c>
      <c r="C11" s="53">
        <v>2.441102</v>
      </c>
      <c r="D11" s="53">
        <v>2.504736</v>
      </c>
      <c r="E11" s="53">
        <v>1.795752</v>
      </c>
      <c r="F11" s="53">
        <v>12.75422</v>
      </c>
      <c r="G11" s="53">
        <v>3.697863</v>
      </c>
    </row>
    <row r="12" spans="1:7" ht="12.75">
      <c r="A12" t="s">
        <v>20</v>
      </c>
      <c r="B12" s="53">
        <v>-0.08718508</v>
      </c>
      <c r="C12" s="53">
        <v>0.01462654</v>
      </c>
      <c r="D12" s="53">
        <v>-0.382863</v>
      </c>
      <c r="E12" s="53">
        <v>-0.1608976</v>
      </c>
      <c r="F12" s="53">
        <v>-0.2854301</v>
      </c>
      <c r="G12" s="53">
        <v>-0.177969</v>
      </c>
    </row>
    <row r="13" spans="1:7" ht="12.75">
      <c r="A13" t="s">
        <v>21</v>
      </c>
      <c r="B13" s="53">
        <v>-0.08906619</v>
      </c>
      <c r="C13" s="53">
        <v>0.02424926</v>
      </c>
      <c r="D13" s="53">
        <v>-0.007642215</v>
      </c>
      <c r="E13" s="53">
        <v>-0.05415182</v>
      </c>
      <c r="F13" s="53">
        <v>0.03513618</v>
      </c>
      <c r="G13" s="53">
        <v>-0.01727016</v>
      </c>
    </row>
    <row r="14" spans="1:7" ht="12.75">
      <c r="A14" t="s">
        <v>22</v>
      </c>
      <c r="B14" s="53">
        <v>-0.06836765</v>
      </c>
      <c r="C14" s="53">
        <v>0.1154879</v>
      </c>
      <c r="D14" s="53">
        <v>0.1079074</v>
      </c>
      <c r="E14" s="53">
        <v>0.02393539</v>
      </c>
      <c r="F14" s="53">
        <v>0.05358113</v>
      </c>
      <c r="G14" s="53">
        <v>0.05677019</v>
      </c>
    </row>
    <row r="15" spans="1:7" ht="12.75">
      <c r="A15" t="s">
        <v>23</v>
      </c>
      <c r="B15" s="53">
        <v>-0.3875535</v>
      </c>
      <c r="C15" s="53">
        <v>-0.01585196</v>
      </c>
      <c r="D15" s="53">
        <v>-0.001525994</v>
      </c>
      <c r="E15" s="53">
        <v>-0.07068814</v>
      </c>
      <c r="F15" s="53">
        <v>-0.4384646</v>
      </c>
      <c r="G15" s="53">
        <v>-0.1358165</v>
      </c>
    </row>
    <row r="16" spans="1:7" ht="12.75">
      <c r="A16" t="s">
        <v>24</v>
      </c>
      <c r="B16" s="53">
        <v>0.0138763</v>
      </c>
      <c r="C16" s="53">
        <v>-0.02416988</v>
      </c>
      <c r="D16" s="53">
        <v>-0.02993938</v>
      </c>
      <c r="E16" s="53">
        <v>0.01554521</v>
      </c>
      <c r="F16" s="53">
        <v>-0.01394865</v>
      </c>
      <c r="G16" s="53">
        <v>-0.009125761</v>
      </c>
    </row>
    <row r="17" spans="1:7" ht="12.75">
      <c r="A17" t="s">
        <v>25</v>
      </c>
      <c r="B17" s="53">
        <v>-0.03942588</v>
      </c>
      <c r="C17" s="53">
        <v>-0.01544235</v>
      </c>
      <c r="D17" s="53">
        <v>-0.02136657</v>
      </c>
      <c r="E17" s="53">
        <v>-0.01943352</v>
      </c>
      <c r="F17" s="53">
        <v>-0.02899734</v>
      </c>
      <c r="G17" s="53">
        <v>-0.02311252</v>
      </c>
    </row>
    <row r="18" spans="1:7" ht="12.75">
      <c r="A18" t="s">
        <v>26</v>
      </c>
      <c r="B18" s="53">
        <v>-0.0673146</v>
      </c>
      <c r="C18" s="53">
        <v>0.01249039</v>
      </c>
      <c r="D18" s="53">
        <v>0.004239963</v>
      </c>
      <c r="E18" s="53">
        <v>0.04640534</v>
      </c>
      <c r="F18" s="53">
        <v>-0.001803543</v>
      </c>
      <c r="G18" s="53">
        <v>0.005190137</v>
      </c>
    </row>
    <row r="19" spans="1:7" ht="12.75">
      <c r="A19" t="s">
        <v>27</v>
      </c>
      <c r="B19" s="53">
        <v>-0.2183877</v>
      </c>
      <c r="C19" s="53">
        <v>-0.2138095</v>
      </c>
      <c r="D19" s="53">
        <v>-0.2170717</v>
      </c>
      <c r="E19" s="53">
        <v>-0.205931</v>
      </c>
      <c r="F19" s="53">
        <v>-0.1398985</v>
      </c>
      <c r="G19" s="53">
        <v>-0.2034973</v>
      </c>
    </row>
    <row r="20" spans="1:7" ht="12.75">
      <c r="A20" t="s">
        <v>28</v>
      </c>
      <c r="B20" s="53">
        <v>0.004407876</v>
      </c>
      <c r="C20" s="53">
        <v>-0.004550751</v>
      </c>
      <c r="D20" s="53">
        <v>-0.0004752324</v>
      </c>
      <c r="E20" s="53">
        <v>0.002276126</v>
      </c>
      <c r="F20" s="53">
        <v>0.001944933</v>
      </c>
      <c r="G20" s="53">
        <v>0.000236562</v>
      </c>
    </row>
    <row r="21" spans="1:7" ht="12.75">
      <c r="A21" t="s">
        <v>29</v>
      </c>
      <c r="B21" s="53">
        <v>15.44291</v>
      </c>
      <c r="C21" s="53">
        <v>46.49748</v>
      </c>
      <c r="D21" s="53">
        <v>-28.62804</v>
      </c>
      <c r="E21" s="53">
        <v>11.54254</v>
      </c>
      <c r="F21" s="53">
        <v>-69.70712</v>
      </c>
      <c r="G21" s="53">
        <v>0.0152739</v>
      </c>
    </row>
    <row r="22" spans="1:7" ht="12.75">
      <c r="A22" t="s">
        <v>30</v>
      </c>
      <c r="B22" s="53">
        <v>-15.31376</v>
      </c>
      <c r="C22" s="53">
        <v>-27.83203</v>
      </c>
      <c r="D22" s="53">
        <v>-1.748687</v>
      </c>
      <c r="E22" s="53">
        <v>11.65113</v>
      </c>
      <c r="F22" s="53">
        <v>46.59378</v>
      </c>
      <c r="G22" s="53">
        <v>0</v>
      </c>
    </row>
    <row r="23" spans="1:7" ht="12.75">
      <c r="A23" t="s">
        <v>31</v>
      </c>
      <c r="B23" s="53">
        <v>-7.02407</v>
      </c>
      <c r="C23" s="53">
        <v>-6.164583</v>
      </c>
      <c r="D23" s="53">
        <v>-5.92496</v>
      </c>
      <c r="E23" s="53">
        <v>-6.208123</v>
      </c>
      <c r="F23" s="53">
        <v>-2.081051</v>
      </c>
      <c r="G23" s="53">
        <v>-5.697108</v>
      </c>
    </row>
    <row r="24" spans="1:7" ht="12.75">
      <c r="A24" t="s">
        <v>32</v>
      </c>
      <c r="B24" s="53">
        <v>3.238003</v>
      </c>
      <c r="C24" s="53">
        <v>3.413046</v>
      </c>
      <c r="D24" s="53">
        <v>3.355542</v>
      </c>
      <c r="E24" s="53">
        <v>4.580333</v>
      </c>
      <c r="F24" s="53">
        <v>6.672478</v>
      </c>
      <c r="G24" s="53">
        <v>4.089694</v>
      </c>
    </row>
    <row r="25" spans="1:7" ht="12.75">
      <c r="A25" t="s">
        <v>33</v>
      </c>
      <c r="B25" s="53">
        <v>-2.237471</v>
      </c>
      <c r="C25" s="53">
        <v>-1.10081</v>
      </c>
      <c r="D25" s="53">
        <v>-1.231609</v>
      </c>
      <c r="E25" s="53">
        <v>-0.7481908</v>
      </c>
      <c r="F25" s="53">
        <v>-1.512139</v>
      </c>
      <c r="G25" s="53">
        <v>-1.266855</v>
      </c>
    </row>
    <row r="26" spans="1:7" ht="12.75">
      <c r="A26" t="s">
        <v>34</v>
      </c>
      <c r="B26" s="53">
        <v>-0.2206947</v>
      </c>
      <c r="C26" s="53">
        <v>-0.3800453</v>
      </c>
      <c r="D26" s="53">
        <v>0.2628506</v>
      </c>
      <c r="E26" s="53">
        <v>-0.5101852</v>
      </c>
      <c r="F26" s="53">
        <v>1.761118</v>
      </c>
      <c r="G26" s="53">
        <v>0.05240917</v>
      </c>
    </row>
    <row r="27" spans="1:7" ht="12.75">
      <c r="A27" t="s">
        <v>35</v>
      </c>
      <c r="B27" s="53">
        <v>-0.2715856</v>
      </c>
      <c r="C27" s="53">
        <v>-0.3908144</v>
      </c>
      <c r="D27" s="53">
        <v>-0.05551083</v>
      </c>
      <c r="E27" s="53">
        <v>-0.1159992</v>
      </c>
      <c r="F27" s="53">
        <v>-0.1279163</v>
      </c>
      <c r="G27" s="53">
        <v>-0.1917202</v>
      </c>
    </row>
    <row r="28" spans="1:7" ht="12.75">
      <c r="A28" t="s">
        <v>36</v>
      </c>
      <c r="B28" s="53">
        <v>0.129186</v>
      </c>
      <c r="C28" s="53">
        <v>0.2728321</v>
      </c>
      <c r="D28" s="53">
        <v>0.2186759</v>
      </c>
      <c r="E28" s="53">
        <v>0.2957361</v>
      </c>
      <c r="F28" s="53">
        <v>0.3205035</v>
      </c>
      <c r="G28" s="53">
        <v>0.2508797</v>
      </c>
    </row>
    <row r="29" spans="1:7" ht="12.75">
      <c r="A29" t="s">
        <v>37</v>
      </c>
      <c r="B29" s="53">
        <v>-0.1051721</v>
      </c>
      <c r="C29" s="53">
        <v>-0.0945435</v>
      </c>
      <c r="D29" s="53">
        <v>-0.1026754</v>
      </c>
      <c r="E29" s="53">
        <v>-0.102428</v>
      </c>
      <c r="F29" s="53">
        <v>-0.08520557</v>
      </c>
      <c r="G29" s="53">
        <v>-0.09868117</v>
      </c>
    </row>
    <row r="30" spans="1:7" ht="12.75">
      <c r="A30" t="s">
        <v>38</v>
      </c>
      <c r="B30" s="53">
        <v>0.002764203</v>
      </c>
      <c r="C30" s="53">
        <v>0.03397629</v>
      </c>
      <c r="D30" s="53">
        <v>0.03238464</v>
      </c>
      <c r="E30" s="53">
        <v>-0.03016604</v>
      </c>
      <c r="F30" s="53">
        <v>0.2365417</v>
      </c>
      <c r="G30" s="53">
        <v>0.04065046</v>
      </c>
    </row>
    <row r="31" spans="1:7" ht="12.75">
      <c r="A31" t="s">
        <v>39</v>
      </c>
      <c r="B31" s="53">
        <v>-0.01304409</v>
      </c>
      <c r="C31" s="53">
        <v>-0.02732901</v>
      </c>
      <c r="D31" s="53">
        <v>-0.02026985</v>
      </c>
      <c r="E31" s="53">
        <v>-0.03295987</v>
      </c>
      <c r="F31" s="53">
        <v>0.007486253</v>
      </c>
      <c r="G31" s="53">
        <v>-0.02027361</v>
      </c>
    </row>
    <row r="32" spans="1:7" ht="12.75">
      <c r="A32" t="s">
        <v>40</v>
      </c>
      <c r="B32" s="53">
        <v>-0.004671185</v>
      </c>
      <c r="C32" s="53">
        <v>0.03104785</v>
      </c>
      <c r="D32" s="53">
        <v>0.03086204</v>
      </c>
      <c r="E32" s="53">
        <v>0.01864344</v>
      </c>
      <c r="F32" s="53">
        <v>0.01127707</v>
      </c>
      <c r="G32" s="53">
        <v>0.02020445</v>
      </c>
    </row>
    <row r="33" spans="1:7" ht="12.75">
      <c r="A33" t="s">
        <v>41</v>
      </c>
      <c r="B33" s="53">
        <v>0.0806512</v>
      </c>
      <c r="C33" s="53">
        <v>0.06349867</v>
      </c>
      <c r="D33" s="53">
        <v>0.08933962</v>
      </c>
      <c r="E33" s="53">
        <v>0.07177416</v>
      </c>
      <c r="F33" s="53">
        <v>0.04504695</v>
      </c>
      <c r="G33" s="53">
        <v>0.07172721</v>
      </c>
    </row>
    <row r="34" spans="1:7" ht="12.75">
      <c r="A34" t="s">
        <v>42</v>
      </c>
      <c r="B34" s="53">
        <v>-0.008436164</v>
      </c>
      <c r="C34" s="53">
        <v>0.004439614</v>
      </c>
      <c r="D34" s="53">
        <v>0.003413727</v>
      </c>
      <c r="E34" s="53">
        <v>-0.001896511</v>
      </c>
      <c r="F34" s="53">
        <v>-0.0397902</v>
      </c>
      <c r="G34" s="53">
        <v>-0.00514276</v>
      </c>
    </row>
    <row r="35" spans="1:7" ht="12.75">
      <c r="A35" t="s">
        <v>43</v>
      </c>
      <c r="B35" s="53">
        <v>-0.003335069</v>
      </c>
      <c r="C35" s="53">
        <v>-0.00288883</v>
      </c>
      <c r="D35" s="53">
        <v>-0.005208217</v>
      </c>
      <c r="E35" s="53">
        <v>-0.003428341</v>
      </c>
      <c r="F35" s="53">
        <v>0.004878251</v>
      </c>
      <c r="G35" s="53">
        <v>-0.002604589</v>
      </c>
    </row>
    <row r="36" spans="1:6" ht="12.75">
      <c r="A36" t="s">
        <v>44</v>
      </c>
      <c r="B36" s="53">
        <v>23.79761</v>
      </c>
      <c r="C36" s="53">
        <v>23.80371</v>
      </c>
      <c r="D36" s="53">
        <v>23.82813</v>
      </c>
      <c r="E36" s="53">
        <v>23.83728</v>
      </c>
      <c r="F36" s="53">
        <v>23.85864</v>
      </c>
    </row>
    <row r="37" spans="1:6" ht="12.75">
      <c r="A37" t="s">
        <v>45</v>
      </c>
      <c r="B37" s="53">
        <v>-0.2431234</v>
      </c>
      <c r="C37" s="53">
        <v>-0.1958211</v>
      </c>
      <c r="D37" s="53">
        <v>-0.1637777</v>
      </c>
      <c r="E37" s="53">
        <v>-0.1586914</v>
      </c>
      <c r="F37" s="53">
        <v>-0.1444499</v>
      </c>
    </row>
    <row r="38" spans="1:7" ht="12.75">
      <c r="A38" t="s">
        <v>55</v>
      </c>
      <c r="B38" s="53">
        <v>-0.0004323533</v>
      </c>
      <c r="C38" s="53">
        <v>4.295652E-05</v>
      </c>
      <c r="D38" s="53">
        <v>-8.613113E-05</v>
      </c>
      <c r="E38" s="53">
        <v>0.000273486</v>
      </c>
      <c r="F38" s="53">
        <v>5.457038E-05</v>
      </c>
      <c r="G38" s="53">
        <v>4.766745E-05</v>
      </c>
    </row>
    <row r="39" spans="1:7" ht="12.75">
      <c r="A39" t="s">
        <v>56</v>
      </c>
      <c r="B39" s="53">
        <v>-2.691505E-05</v>
      </c>
      <c r="C39" s="53">
        <v>-7.892616E-05</v>
      </c>
      <c r="D39" s="53">
        <v>4.865261E-05</v>
      </c>
      <c r="E39" s="53">
        <v>-1.994095E-05</v>
      </c>
      <c r="F39" s="53">
        <v>0.0001182478</v>
      </c>
      <c r="G39" s="53">
        <v>0.0007297367</v>
      </c>
    </row>
    <row r="40" spans="2:7" ht="12.75">
      <c r="B40" t="s">
        <v>46</v>
      </c>
      <c r="C40">
        <v>-0.003756</v>
      </c>
      <c r="D40" t="s">
        <v>47</v>
      </c>
      <c r="E40">
        <v>3.116903</v>
      </c>
      <c r="F40" t="s">
        <v>48</v>
      </c>
      <c r="G40">
        <v>55.066229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-0.0004323532729499903</v>
      </c>
      <c r="C50">
        <f>-0.017/(C7*C7+C22*C22)*(C21*C22+C6*C7)</f>
        <v>4.295651152336523E-05</v>
      </c>
      <c r="D50">
        <f>-0.017/(D7*D7+D22*D22)*(D21*D22+D6*D7)</f>
        <v>-8.61311368180258E-05</v>
      </c>
      <c r="E50">
        <f>-0.017/(E7*E7+E22*E22)*(E21*E22+E6*E7)</f>
        <v>0.0002734860265281261</v>
      </c>
      <c r="F50">
        <f>-0.017/(F7*F7+F22*F22)*(F21*F22+F6*F7)</f>
        <v>5.45703823840612E-05</v>
      </c>
      <c r="G50">
        <f>(B50*B$4+C50*C$4+D50*D$4+E50*E$4+F50*F$4)/SUM(B$4:F$4)</f>
        <v>1.283567990512066E-07</v>
      </c>
    </row>
    <row r="51" spans="1:7" ht="12.75">
      <c r="A51" t="s">
        <v>59</v>
      </c>
      <c r="B51">
        <f>-0.017/(B7*B7+B22*B22)*(B21*B7-B6*B22)</f>
        <v>-2.6915042425717066E-05</v>
      </c>
      <c r="C51">
        <f>-0.017/(C7*C7+C22*C22)*(C21*C7-C6*C22)</f>
        <v>-7.892615930825865E-05</v>
      </c>
      <c r="D51">
        <f>-0.017/(D7*D7+D22*D22)*(D21*D7-D6*D22)</f>
        <v>4.86526063600751E-05</v>
      </c>
      <c r="E51">
        <f>-0.017/(E7*E7+E22*E22)*(E21*E7-E6*E22)</f>
        <v>-1.9940960124826264E-05</v>
      </c>
      <c r="F51">
        <f>-0.017/(F7*F7+F22*F22)*(F21*F7-F6*F22)</f>
        <v>0.00011824783996086813</v>
      </c>
      <c r="G51">
        <f>(B51*B$4+C51*C$4+D51*D$4+E51*E$4+F51*F$4)/SUM(B$4:F$4)</f>
        <v>-2.0951678655202717E-07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10000.063978496164</v>
      </c>
      <c r="C62">
        <f>C7+(2/0.017)*(C8*C50-C23*C51)</f>
        <v>9999.928042817688</v>
      </c>
      <c r="D62">
        <f>D7+(2/0.017)*(D8*D50-D23*D51)</f>
        <v>10000.073091523947</v>
      </c>
      <c r="E62">
        <f>E7+(2/0.017)*(E8*E50-E23*E51)</f>
        <v>9999.852074558807</v>
      </c>
      <c r="F62">
        <f>F7+(2/0.017)*(F8*F50-F23*F51)</f>
        <v>10000.003731072655</v>
      </c>
    </row>
    <row r="63" spans="1:6" ht="12.75">
      <c r="A63" t="s">
        <v>67</v>
      </c>
      <c r="B63">
        <f>B8+(3/0.017)*(B9*B50-B24*B51)</f>
        <v>-1.7450847990750231</v>
      </c>
      <c r="C63">
        <f>C8+(3/0.017)*(C9*C50-C24*C51)</f>
        <v>-2.8622180652749156</v>
      </c>
      <c r="D63">
        <f>D8+(3/0.017)*(D9*D50-D24*D51)</f>
        <v>-3.898916000118304</v>
      </c>
      <c r="E63">
        <f>E8+(3/0.017)*(E9*E50-E24*E51)</f>
        <v>-4.127926893117636</v>
      </c>
      <c r="F63">
        <f>F8+(3/0.017)*(F9*F50-F24*F51)</f>
        <v>-4.073880764904739</v>
      </c>
    </row>
    <row r="64" spans="1:6" ht="12.75">
      <c r="A64" t="s">
        <v>68</v>
      </c>
      <c r="B64">
        <f>B9+(4/0.017)*(B10*B50-B25*B51)</f>
        <v>0.8281431841582527</v>
      </c>
      <c r="C64">
        <f>C9+(4/0.017)*(C10*C50-C25*C51)</f>
        <v>0.2773300280590846</v>
      </c>
      <c r="D64">
        <f>D9+(4/0.017)*(D10*D50-D25*D51)</f>
        <v>0.23789060203549184</v>
      </c>
      <c r="E64">
        <f>E9+(4/0.017)*(E10*E50-E25*E51)</f>
        <v>0.04129929431797892</v>
      </c>
      <c r="F64">
        <f>F9+(4/0.017)*(F10*F50-F25*F51)</f>
        <v>-0.6359206063645081</v>
      </c>
    </row>
    <row r="65" spans="1:6" ht="12.75">
      <c r="A65" t="s">
        <v>69</v>
      </c>
      <c r="B65">
        <f>B10+(5/0.017)*(B11*B50-B26*B51)</f>
        <v>-0.18527407319801836</v>
      </c>
      <c r="C65">
        <f>C10+(5/0.017)*(C11*C50-C26*C51)</f>
        <v>0.24068232655898675</v>
      </c>
      <c r="D65">
        <f>D10+(5/0.017)*(D11*D50-D26*D51)</f>
        <v>1.0806890217993106</v>
      </c>
      <c r="E65">
        <f>E10+(5/0.017)*(E11*E50-E26*E51)</f>
        <v>0.5647684930530762</v>
      </c>
      <c r="F65">
        <f>F10+(5/0.017)*(F11*F50-F26*F51)</f>
        <v>-0.8814018638252245</v>
      </c>
    </row>
    <row r="66" spans="1:6" ht="12.75">
      <c r="A66" t="s">
        <v>70</v>
      </c>
      <c r="B66">
        <f>B11+(6/0.017)*(B12*B50-B27*B51)</f>
        <v>2.593672123556774</v>
      </c>
      <c r="C66">
        <f>C11+(6/0.017)*(C12*C50-C27*C51)</f>
        <v>2.430437114896363</v>
      </c>
      <c r="D66">
        <f>D11+(6/0.017)*(D12*D50-D27*D51)</f>
        <v>2.517327943057507</v>
      </c>
      <c r="E66">
        <f>E11+(6/0.017)*(E12*E50-E27*E51)</f>
        <v>1.7794050420975447</v>
      </c>
      <c r="F66">
        <f>F11+(6/0.017)*(F12*F50-F27*F51)</f>
        <v>12.754061104636424</v>
      </c>
    </row>
    <row r="67" spans="1:6" ht="12.75">
      <c r="A67" t="s">
        <v>71</v>
      </c>
      <c r="B67">
        <f>B12+(7/0.017)*(B13*B50-B28*B51)</f>
        <v>-0.06989709541261996</v>
      </c>
      <c r="C67">
        <f>C12+(7/0.017)*(C13*C50-C28*C51)</f>
        <v>0.023922232578788755</v>
      </c>
      <c r="D67">
        <f>D12+(7/0.017)*(D13*D50-D28*D51)</f>
        <v>-0.38697279051303773</v>
      </c>
      <c r="E67">
        <f>E12+(7/0.017)*(E13*E50-E28*E51)</f>
        <v>-0.1645674547132037</v>
      </c>
      <c r="F67">
        <f>F12+(7/0.017)*(F13*F50-F28*F51)</f>
        <v>-0.3002459919163224</v>
      </c>
    </row>
    <row r="68" spans="1:6" ht="12.75">
      <c r="A68" t="s">
        <v>72</v>
      </c>
      <c r="B68">
        <f>B13+(8/0.017)*(B14*B50-B29*B51)</f>
        <v>-0.07648818260804817</v>
      </c>
      <c r="C68">
        <f>C13+(8/0.017)*(C14*C50-C29*C51)</f>
        <v>0.023072319748046542</v>
      </c>
      <c r="D68">
        <f>D13+(8/0.017)*(D14*D50-D29*D51)</f>
        <v>-0.009665161453653733</v>
      </c>
      <c r="E68">
        <f>E13+(8/0.017)*(E14*E50-E29*E51)</f>
        <v>-0.05203253433372455</v>
      </c>
      <c r="F68">
        <f>F13+(8/0.017)*(F14*F50-F29*F51)</f>
        <v>0.04125350581543748</v>
      </c>
    </row>
    <row r="69" spans="1:6" ht="12.75">
      <c r="A69" t="s">
        <v>73</v>
      </c>
      <c r="B69">
        <f>B14+(9/0.017)*(B15*B50-B30*B51)</f>
        <v>0.020379985604893014</v>
      </c>
      <c r="C69">
        <f>C14+(9/0.017)*(C15*C50-C30*C51)</f>
        <v>0.11654707991608948</v>
      </c>
      <c r="D69">
        <f>D14+(9/0.017)*(D15*D50-D30*D51)</f>
        <v>0.10714284388845192</v>
      </c>
      <c r="E69">
        <f>E14+(9/0.017)*(E15*E50-E30*E51)</f>
        <v>0.013382223824220578</v>
      </c>
      <c r="F69">
        <f>F14+(9/0.017)*(F15*F50-F30*F51)</f>
        <v>0.02610586331024029</v>
      </c>
    </row>
    <row r="70" spans="1:6" ht="12.75">
      <c r="A70" t="s">
        <v>74</v>
      </c>
      <c r="B70">
        <f>B15+(10/0.017)*(B16*B50-B31*B51)</f>
        <v>-0.3912891152689358</v>
      </c>
      <c r="C70">
        <f>C15+(10/0.017)*(C16*C50-C31*C51)</f>
        <v>-0.017731505603373734</v>
      </c>
      <c r="D70">
        <f>D15+(10/0.017)*(D16*D50-D31*D51)</f>
        <v>0.000571002392973314</v>
      </c>
      <c r="E70">
        <f>E15+(10/0.017)*(E16*E50-E31*E51)</f>
        <v>-0.06857393631702598</v>
      </c>
      <c r="F70">
        <f>F15+(10/0.017)*(F16*F50-F31*F51)</f>
        <v>-0.43943308024170114</v>
      </c>
    </row>
    <row r="71" spans="1:6" ht="12.75">
      <c r="A71" t="s">
        <v>75</v>
      </c>
      <c r="B71">
        <f>B16+(11/0.017)*(B17*B50-B32*B51)</f>
        <v>0.024824653779957767</v>
      </c>
      <c r="C71">
        <f>C16+(11/0.017)*(C17*C50-C32*C51)</f>
        <v>-0.023013496543228422</v>
      </c>
      <c r="D71">
        <f>D16+(11/0.017)*(D17*D50-D32*D51)</f>
        <v>-0.029720151112673922</v>
      </c>
      <c r="E71">
        <f>E16+(11/0.017)*(E17*E50-E32*E51)</f>
        <v>0.012346780070654232</v>
      </c>
      <c r="F71">
        <f>F16+(11/0.017)*(F17*F50-F32*F51)</f>
        <v>-0.015835399182681738</v>
      </c>
    </row>
    <row r="72" spans="1:6" ht="12.75">
      <c r="A72" t="s">
        <v>76</v>
      </c>
      <c r="B72">
        <f>B17+(12/0.017)*(B18*B50-B33*B51)</f>
        <v>-0.01734982016682042</v>
      </c>
      <c r="C72">
        <f>C17+(12/0.017)*(C18*C50-C33*C51)</f>
        <v>-0.01152593842853021</v>
      </c>
      <c r="D72">
        <f>D17+(12/0.017)*(D18*D50-D33*D51)</f>
        <v>-0.024692545198217692</v>
      </c>
      <c r="E72">
        <f>E17+(12/0.017)*(E18*E50-E33*E51)</f>
        <v>-0.00946472632317204</v>
      </c>
      <c r="F72">
        <f>F17+(12/0.017)*(F18*F50-F33*F51)</f>
        <v>-0.032826839693280936</v>
      </c>
    </row>
    <row r="73" spans="1:6" ht="12.75">
      <c r="A73" t="s">
        <v>77</v>
      </c>
      <c r="B73">
        <f>B18+(13/0.017)*(B19*B50-B34*B51)</f>
        <v>0.004715782530332557</v>
      </c>
      <c r="C73">
        <f>C18+(13/0.017)*(C19*C50-C34*C51)</f>
        <v>0.005734895212152402</v>
      </c>
      <c r="D73">
        <f>D18+(13/0.017)*(D19*D50-D34*D51)</f>
        <v>0.018410380205229764</v>
      </c>
      <c r="E73">
        <f>E18+(13/0.017)*(E19*E50-E34*E51)</f>
        <v>0.003308757686501136</v>
      </c>
      <c r="F73">
        <f>F18+(13/0.017)*(F19*F50-F34*F51)</f>
        <v>-0.004043526688146674</v>
      </c>
    </row>
    <row r="74" spans="1:6" ht="12.75">
      <c r="A74" t="s">
        <v>78</v>
      </c>
      <c r="B74">
        <f>B19+(14/0.017)*(B20*B50-B35*B51)</f>
        <v>-0.2200310719968115</v>
      </c>
      <c r="C74">
        <f>C19+(14/0.017)*(C20*C50-C35*C51)</f>
        <v>-0.21415825535434843</v>
      </c>
      <c r="D74">
        <f>D19+(14/0.017)*(D20*D50-D35*D51)</f>
        <v>-0.2168293141801382</v>
      </c>
      <c r="E74">
        <f>E19+(14/0.017)*(E20*E50-E35*E51)</f>
        <v>-0.20547466238693007</v>
      </c>
      <c r="F74">
        <f>F19+(14/0.017)*(F20*F50-F35*F51)</f>
        <v>-0.14028614098142458</v>
      </c>
    </row>
    <row r="75" spans="1:6" ht="12.75">
      <c r="A75" t="s">
        <v>79</v>
      </c>
      <c r="B75" s="53">
        <f>B20</f>
        <v>0.004407876</v>
      </c>
      <c r="C75" s="53">
        <f>C20</f>
        <v>-0.004550751</v>
      </c>
      <c r="D75" s="53">
        <f>D20</f>
        <v>-0.0004752324</v>
      </c>
      <c r="E75" s="53">
        <f>E20</f>
        <v>0.002276126</v>
      </c>
      <c r="F75" s="53">
        <f>F20</f>
        <v>0.001944933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-14.951112633454173</v>
      </c>
      <c r="C82">
        <f>C22+(2/0.017)*(C8*C51+C23*C50)</f>
        <v>-27.83614486123238</v>
      </c>
      <c r="D82">
        <f>D22+(2/0.017)*(D8*D51+D23*D50)</f>
        <v>-1.7107792956295946</v>
      </c>
      <c r="E82">
        <f>E22+(2/0.017)*(E8*E51+E23*E50)</f>
        <v>11.46110861818433</v>
      </c>
      <c r="F82">
        <f>F22+(2/0.017)*(F8*F51+F23*F50)</f>
        <v>46.525771778803026</v>
      </c>
    </row>
    <row r="83" spans="1:6" ht="12.75">
      <c r="A83" t="s">
        <v>82</v>
      </c>
      <c r="B83">
        <f>B23+(3/0.017)*(B9*B51+B24*B50)</f>
        <v>-7.275192748281875</v>
      </c>
      <c r="C83">
        <f>C23+(3/0.017)*(C9*C51+C24*C50)</f>
        <v>-6.142826840241571</v>
      </c>
      <c r="D83">
        <f>D23+(3/0.017)*(D9*D51+D24*D50)</f>
        <v>-5.973841783394897</v>
      </c>
      <c r="E83">
        <f>E23+(3/0.017)*(E9*E51+E24*E50)</f>
        <v>-5.987127696814448</v>
      </c>
      <c r="F83">
        <f>F23+(3/0.017)*(F9*F51+F24*F50)</f>
        <v>-2.030667846098383</v>
      </c>
    </row>
    <row r="84" spans="1:6" ht="12.75">
      <c r="A84" t="s">
        <v>83</v>
      </c>
      <c r="B84">
        <f>B24+(4/0.017)*(B10*B51+B25*B50)</f>
        <v>3.4647035117144767</v>
      </c>
      <c r="C84">
        <f>C24+(4/0.017)*(C10*C51+C25*C50)</f>
        <v>3.3978588968887395</v>
      </c>
      <c r="D84">
        <f>D24+(4/0.017)*(D10*D51+D25*D50)</f>
        <v>3.3936427782191187</v>
      </c>
      <c r="E84">
        <f>E24+(4/0.017)*(E10*E51+E25*E50)</f>
        <v>4.530200988124515</v>
      </c>
      <c r="F84">
        <f>F24+(4/0.017)*(F10*F51+F25*F50)</f>
        <v>6.6245473255382805</v>
      </c>
    </row>
    <row r="85" spans="1:6" ht="12.75">
      <c r="A85" t="s">
        <v>84</v>
      </c>
      <c r="B85">
        <f>B25+(5/0.017)*(B11*B51+B26*B50)</f>
        <v>-2.229853964451678</v>
      </c>
      <c r="C85">
        <f>C25+(5/0.017)*(C11*C51+C26*C50)</f>
        <v>-1.1622783016613412</v>
      </c>
      <c r="D85">
        <f>D25+(5/0.017)*(D11*D51+D26*D50)</f>
        <v>-1.2024259665727621</v>
      </c>
      <c r="E85">
        <f>E25+(5/0.017)*(E11*E51+E26*E50)</f>
        <v>-0.7997606653433925</v>
      </c>
      <c r="F85">
        <f>F25+(5/0.017)*(F11*F51+F26*F50)</f>
        <v>-1.0402966917443655</v>
      </c>
    </row>
    <row r="86" spans="1:6" ht="12.75">
      <c r="A86" t="s">
        <v>85</v>
      </c>
      <c r="B86">
        <f>B26+(6/0.017)*(B12*B51+B27*B50)</f>
        <v>-0.17842381299770244</v>
      </c>
      <c r="C86">
        <f>C26+(6/0.017)*(C12*C51+C27*C50)</f>
        <v>-0.3863779258482114</v>
      </c>
      <c r="D86">
        <f>D26+(6/0.017)*(D12*D51+D27*D50)</f>
        <v>0.2579637510816852</v>
      </c>
      <c r="E86">
        <f>E26+(6/0.017)*(E12*E51+E27*E50)</f>
        <v>-0.520249567410351</v>
      </c>
      <c r="F86">
        <f>F26+(6/0.017)*(F12*F51+F27*F50)</f>
        <v>1.7467420232274227</v>
      </c>
    </row>
    <row r="87" spans="1:6" ht="12.75">
      <c r="A87" t="s">
        <v>86</v>
      </c>
      <c r="B87">
        <f>B27+(7/0.017)*(B13*B51+B28*B50)</f>
        <v>-0.29359721102690545</v>
      </c>
      <c r="C87">
        <f>C27+(7/0.017)*(C13*C51+C28*C50)</f>
        <v>-0.3867766294101126</v>
      </c>
      <c r="D87">
        <f>D27+(7/0.017)*(D13*D51+D28*D50)</f>
        <v>-0.0634194372222784</v>
      </c>
      <c r="E87">
        <f>E27+(7/0.017)*(E13*E51+E28*E50)</f>
        <v>-0.08225115816396357</v>
      </c>
      <c r="F87">
        <f>F27+(7/0.017)*(F13*F51+F28*F50)</f>
        <v>-0.1190037452012151</v>
      </c>
    </row>
    <row r="88" spans="1:6" ht="12.75">
      <c r="A88" t="s">
        <v>87</v>
      </c>
      <c r="B88">
        <f>B28+(8/0.017)*(B14*B51+B29*B50)</f>
        <v>0.15145029169803306</v>
      </c>
      <c r="C88">
        <f>C28+(8/0.017)*(C14*C51+C29*C50)</f>
        <v>0.26663149983963036</v>
      </c>
      <c r="D88">
        <f>D28+(8/0.017)*(D14*D51+D29*D50)</f>
        <v>0.22530814714389868</v>
      </c>
      <c r="E88">
        <f>E28+(8/0.017)*(E14*E51+E29*E50)</f>
        <v>0.28232907817280706</v>
      </c>
      <c r="F88">
        <f>F28+(8/0.017)*(F14*F51+F29*F50)</f>
        <v>0.3212969834583579</v>
      </c>
    </row>
    <row r="89" spans="1:6" ht="12.75">
      <c r="A89" t="s">
        <v>88</v>
      </c>
      <c r="B89">
        <f>B29+(9/0.017)*(B15*B51+B30*B50)</f>
        <v>-0.10028250234557162</v>
      </c>
      <c r="C89">
        <f>C29+(9/0.017)*(C15*C51+C30*C50)</f>
        <v>-0.09310845676947477</v>
      </c>
      <c r="D89">
        <f>D29+(9/0.017)*(D15*D51+D30*D50)</f>
        <v>-0.104191407352723</v>
      </c>
      <c r="E89">
        <f>E29+(9/0.017)*(E15*E51+E30*E50)</f>
        <v>-0.1060493887830502</v>
      </c>
      <c r="F89">
        <f>F29+(9/0.017)*(F15*F51+F30*F50)</f>
        <v>-0.10582050455733949</v>
      </c>
    </row>
    <row r="90" spans="1:6" ht="12.75">
      <c r="A90" t="s">
        <v>89</v>
      </c>
      <c r="B90">
        <f>B30+(10/0.017)*(B16*B51+B31*B50)</f>
        <v>0.005861952294671918</v>
      </c>
      <c r="C90">
        <f>C30+(10/0.017)*(C16*C51+C31*C50)</f>
        <v>0.034407864627267255</v>
      </c>
      <c r="D90">
        <f>D30+(10/0.017)*(D16*D51+D31*D50)</f>
        <v>0.03255477903166244</v>
      </c>
      <c r="E90">
        <f>E30+(10/0.017)*(E16*E51+E31*E50)</f>
        <v>-0.03565077546701508</v>
      </c>
      <c r="F90">
        <f>F30+(10/0.017)*(F16*F51+F31*F50)</f>
        <v>0.2358117764446845</v>
      </c>
    </row>
    <row r="91" spans="1:6" ht="12.75">
      <c r="A91" t="s">
        <v>90</v>
      </c>
      <c r="B91">
        <f>B31+(11/0.017)*(B17*B51+B32*B50)</f>
        <v>-0.011050662651886032</v>
      </c>
      <c r="C91">
        <f>C31+(11/0.017)*(C17*C51+C32*C50)</f>
        <v>-0.025677384133679964</v>
      </c>
      <c r="D91">
        <f>D31+(11/0.017)*(D17*D51+D32*D50)</f>
        <v>-0.02266249358830483</v>
      </c>
      <c r="E91">
        <f>E31+(11/0.017)*(E17*E51+E32*E50)</f>
        <v>-0.029409947816939654</v>
      </c>
      <c r="F91">
        <f>F31+(11/0.017)*(F17*F51+F32*F50)</f>
        <v>0.005665766719239435</v>
      </c>
    </row>
    <row r="92" spans="1:6" ht="12.75">
      <c r="A92" t="s">
        <v>91</v>
      </c>
      <c r="B92">
        <f>B32+(12/0.017)*(B18*B51+B33*B50)</f>
        <v>-0.02800626850998171</v>
      </c>
      <c r="C92">
        <f>C32+(12/0.017)*(C18*C51+C33*C50)</f>
        <v>0.03227740023901959</v>
      </c>
      <c r="D92">
        <f>D32+(12/0.017)*(D18*D51+D33*D50)</f>
        <v>0.0255759427416446</v>
      </c>
      <c r="E92">
        <f>E32+(12/0.017)*(E18*E51+E33*E50)</f>
        <v>0.03184616667619409</v>
      </c>
      <c r="F92">
        <f>F32+(12/0.017)*(F18*F51+F33*F50)</f>
        <v>0.012861750627794688</v>
      </c>
    </row>
    <row r="93" spans="1:6" ht="12.75">
      <c r="A93" t="s">
        <v>92</v>
      </c>
      <c r="B93">
        <f>B33+(13/0.017)*(B19*B51+B34*B50)</f>
        <v>0.08793526619146291</v>
      </c>
      <c r="C93">
        <f>C33+(13/0.017)*(C19*C51+C34*C50)</f>
        <v>0.0765490434618472</v>
      </c>
      <c r="D93">
        <f>D33+(13/0.017)*(D19*D51+D34*D50)</f>
        <v>0.08103863658405805</v>
      </c>
      <c r="E93">
        <f>E33+(13/0.017)*(E19*E51+E34*E50)</f>
        <v>0.07451776610726549</v>
      </c>
      <c r="F93">
        <f>F33+(13/0.017)*(F19*F51+F34*F50)</f>
        <v>0.030736196806897112</v>
      </c>
    </row>
    <row r="94" spans="1:6" ht="12.75">
      <c r="A94" t="s">
        <v>93</v>
      </c>
      <c r="B94">
        <f>B34+(14/0.017)*(B20*B51+B35*B50)</f>
        <v>-0.007346395906256792</v>
      </c>
      <c r="C94">
        <f>C34+(14/0.017)*(C20*C51+C35*C50)</f>
        <v>0.004633208667588143</v>
      </c>
      <c r="D94">
        <f>D34+(14/0.017)*(D20*D51+D35*D50)</f>
        <v>0.0037641127050385293</v>
      </c>
      <c r="E94">
        <f>E34+(14/0.017)*(E20*E51+E35*E50)</f>
        <v>-0.002706033408041153</v>
      </c>
      <c r="F94">
        <f>F34+(14/0.017)*(F20*F51+F35*F50)</f>
        <v>-0.039381571171779026</v>
      </c>
    </row>
    <row r="95" spans="1:6" ht="12.75">
      <c r="A95" t="s">
        <v>94</v>
      </c>
      <c r="B95" s="53">
        <f>B35</f>
        <v>-0.003335069</v>
      </c>
      <c r="C95" s="53">
        <f>C35</f>
        <v>-0.00288883</v>
      </c>
      <c r="D95" s="53">
        <f>D35</f>
        <v>-0.005208217</v>
      </c>
      <c r="E95" s="53">
        <f>E35</f>
        <v>-0.003428341</v>
      </c>
      <c r="F95" s="53">
        <f>F35</f>
        <v>0.004878251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-1.7450736343563409</v>
      </c>
      <c r="C103">
        <f>C63*10000/C62</f>
        <v>-2.8622386611378317</v>
      </c>
      <c r="D103">
        <f>D63*10000/D62</f>
        <v>-3.8988875025553775</v>
      </c>
      <c r="E103">
        <f>E63*10000/E62</f>
        <v>-4.127987956561608</v>
      </c>
      <c r="F103">
        <f>F63*10000/F62</f>
        <v>-4.073879244910794</v>
      </c>
      <c r="G103">
        <f>AVERAGE(C103:E103)</f>
        <v>-3.6297047067516055</v>
      </c>
      <c r="H103">
        <f>STDEV(C103:E103)</f>
        <v>0.6744441065677719</v>
      </c>
      <c r="I103">
        <f>(B103*B4+C103*C4+D103*D4+E103*E4+F103*F4)/SUM(B4:F4)</f>
        <v>-3.4161133010240046</v>
      </c>
      <c r="K103">
        <f>(LN(H103)+LN(H123))/2-LN(K114*K115^3)</f>
        <v>-5.257817285386242</v>
      </c>
    </row>
    <row r="104" spans="1:11" ht="12.75">
      <c r="A104" t="s">
        <v>68</v>
      </c>
      <c r="B104">
        <f>B64*10000/B62</f>
        <v>0.8281378858565974</v>
      </c>
      <c r="C104">
        <f>C64*10000/C62</f>
        <v>0.27733202366218335</v>
      </c>
      <c r="D104">
        <f>D64*10000/D62</f>
        <v>0.2378888632695372</v>
      </c>
      <c r="E104">
        <f>E64*10000/E62</f>
        <v>0.04129990524864944</v>
      </c>
      <c r="F104">
        <f>F64*10000/F62</f>
        <v>-0.6359203690979981</v>
      </c>
      <c r="G104">
        <f>AVERAGE(C104:E104)</f>
        <v>0.18550693072679</v>
      </c>
      <c r="H104">
        <f>STDEV(C104:E104)</f>
        <v>0.1264345299883691</v>
      </c>
      <c r="I104">
        <f>(B104*B4+C104*C4+D104*D4+E104*E4+F104*F4)/SUM(B4:F4)</f>
        <v>0.16893045937098966</v>
      </c>
      <c r="K104">
        <f>(LN(H104)+LN(H124))/2-LN(K114*K115^4)</f>
        <v>-4.532799775064713</v>
      </c>
    </row>
    <row r="105" spans="1:11" ht="12.75">
      <c r="A105" t="s">
        <v>69</v>
      </c>
      <c r="B105">
        <f>B65*10000/B62</f>
        <v>-0.18527288784994392</v>
      </c>
      <c r="C105">
        <f>C65*10000/C62</f>
        <v>0.2406840584536541</v>
      </c>
      <c r="D105">
        <f>D65*10000/D62</f>
        <v>1.080681122936293</v>
      </c>
      <c r="E105">
        <f>E65*10000/E62</f>
        <v>0.5647768475395111</v>
      </c>
      <c r="F105">
        <f>F65*10000/F62</f>
        <v>-0.881401534967908</v>
      </c>
      <c r="G105">
        <f>AVERAGE(C105:E105)</f>
        <v>0.6287140096431526</v>
      </c>
      <c r="H105">
        <f>STDEV(C105:E105)</f>
        <v>0.4236327862763495</v>
      </c>
      <c r="I105">
        <f>(B105*B4+C105*C4+D105*D4+E105*E4+F105*F4)/SUM(B4:F4)</f>
        <v>0.30933884938272327</v>
      </c>
      <c r="K105">
        <f>(LN(H105)+LN(H125))/2-LN(K114*K115^5)</f>
        <v>-3.878376939593619</v>
      </c>
    </row>
    <row r="106" spans="1:11" ht="12.75">
      <c r="A106" t="s">
        <v>70</v>
      </c>
      <c r="B106">
        <f>B66*10000/B62</f>
        <v>2.593655529738738</v>
      </c>
      <c r="C106">
        <f>C66*10000/C62</f>
        <v>2.4304546037628656</v>
      </c>
      <c r="D106">
        <f>D66*10000/D62</f>
        <v>2.517309543658428</v>
      </c>
      <c r="E106">
        <f>E66*10000/E62</f>
        <v>1.77943136441451</v>
      </c>
      <c r="F106">
        <f>F66*10000/F62</f>
        <v>12.754056346005337</v>
      </c>
      <c r="G106">
        <f>AVERAGE(C106:E106)</f>
        <v>2.242398503945268</v>
      </c>
      <c r="H106">
        <f>STDEV(C106:E106)</f>
        <v>0.40328634288807075</v>
      </c>
      <c r="I106">
        <f>(B106*B4+C106*C4+D106*D4+E106*E4+F106*F4)/SUM(B4:F4)</f>
        <v>3.695708415630186</v>
      </c>
      <c r="K106">
        <f>(LN(H106)+LN(H126))/2-LN(K114*K115^6)</f>
        <v>-2.9971074491762724</v>
      </c>
    </row>
    <row r="107" spans="1:11" ht="12.75">
      <c r="A107" t="s">
        <v>71</v>
      </c>
      <c r="B107">
        <f>B67*10000/B62</f>
        <v>-0.06989664822437593</v>
      </c>
      <c r="C107">
        <f>C67*10000/C62</f>
        <v>0.023922404717672516</v>
      </c>
      <c r="D107">
        <f>D67*10000/D62</f>
        <v>-0.38696996209061263</v>
      </c>
      <c r="E107">
        <f>E67*10000/E62</f>
        <v>-0.1645698891205492</v>
      </c>
      <c r="F107">
        <f>F67*10000/F62</f>
        <v>-0.3002458798924032</v>
      </c>
      <c r="G107">
        <f>AVERAGE(C107:E107)</f>
        <v>-0.17587248216449644</v>
      </c>
      <c r="H107">
        <f>STDEV(C107:E107)</f>
        <v>0.2056792301922253</v>
      </c>
      <c r="I107">
        <f>(B107*B4+C107*C4+D107*D4+E107*E4+F107*F4)/SUM(B4:F4)</f>
        <v>-0.17709860359690133</v>
      </c>
      <c r="K107">
        <f>(LN(H107)+LN(H127))/2-LN(K114*K115^7)</f>
        <v>-3.157267742328462</v>
      </c>
    </row>
    <row r="108" spans="1:9" ht="12.75">
      <c r="A108" t="s">
        <v>72</v>
      </c>
      <c r="B108">
        <f>B68*10000/B62</f>
        <v>-0.07648769325128923</v>
      </c>
      <c r="C108">
        <f>C68*10000/C62</f>
        <v>0.023072485771153044</v>
      </c>
      <c r="D108">
        <f>D68*10000/D62</f>
        <v>-0.009665090810032093</v>
      </c>
      <c r="E108">
        <f>E68*10000/E62</f>
        <v>-0.052033304038670215</v>
      </c>
      <c r="F108">
        <f>F68*10000/F62</f>
        <v>0.04125349042346047</v>
      </c>
      <c r="G108">
        <f>AVERAGE(C108:E108)</f>
        <v>-0.012875303025849756</v>
      </c>
      <c r="H108">
        <f>STDEV(C108:E108)</f>
        <v>0.03765566375184849</v>
      </c>
      <c r="I108">
        <f>(B108*B4+C108*C4+D108*D4+E108*E4+F108*F4)/SUM(B4:F4)</f>
        <v>-0.014862245479027545</v>
      </c>
    </row>
    <row r="109" spans="1:9" ht="12.75">
      <c r="A109" t="s">
        <v>73</v>
      </c>
      <c r="B109">
        <f>B69*10000/B62</f>
        <v>0.020379855217644127</v>
      </c>
      <c r="C109">
        <f>C69*10000/C62</f>
        <v>0.11654791856207189</v>
      </c>
      <c r="D109">
        <f>D69*10000/D62</f>
        <v>0.10714206077080186</v>
      </c>
      <c r="E109">
        <f>E69*10000/E62</f>
        <v>0.013382421784285245</v>
      </c>
      <c r="F109">
        <f>F69*10000/F62</f>
        <v>0.02610585356995665</v>
      </c>
      <c r="G109">
        <f>AVERAGE(C109:E109)</f>
        <v>0.07902413370571967</v>
      </c>
      <c r="H109">
        <f>STDEV(C109:E109)</f>
        <v>0.05704159270374414</v>
      </c>
      <c r="I109">
        <f>(B109*B4+C109*C4+D109*D4+E109*E4+F109*F4)/SUM(B4:F4)</f>
        <v>0.06347064390556753</v>
      </c>
    </row>
    <row r="110" spans="1:11" ht="12.75">
      <c r="A110" t="s">
        <v>74</v>
      </c>
      <c r="B110">
        <f>B70*10000/B62</f>
        <v>-0.3912866118760361</v>
      </c>
      <c r="C110">
        <f>C70*10000/C62</f>
        <v>-0.017731633195209984</v>
      </c>
      <c r="D110">
        <f>D70*10000/D62</f>
        <v>0.0005709982194603108</v>
      </c>
      <c r="E110">
        <f>E70*10000/E62</f>
        <v>-0.06857495071500992</v>
      </c>
      <c r="F110">
        <f>F70*10000/F62</f>
        <v>-0.4394329162860873</v>
      </c>
      <c r="G110">
        <f>AVERAGE(C110:E110)</f>
        <v>-0.02857852856358653</v>
      </c>
      <c r="H110">
        <f>STDEV(C110:E110)</f>
        <v>0.03582641368964346</v>
      </c>
      <c r="I110">
        <f>(B110*B4+C110*C4+D110*D4+E110*E4+F110*F4)/SUM(B4:F4)</f>
        <v>-0.1359054730271832</v>
      </c>
      <c r="K110">
        <f>EXP(AVERAGE(K103:K107))</f>
        <v>0.01897422426834337</v>
      </c>
    </row>
    <row r="111" spans="1:9" ht="12.75">
      <c r="A111" t="s">
        <v>75</v>
      </c>
      <c r="B111">
        <f>B71*10000/B62</f>
        <v>0.024824494956572234</v>
      </c>
      <c r="C111">
        <f>C71*10000/C62</f>
        <v>-0.02301366214305667</v>
      </c>
      <c r="D111">
        <f>D71*10000/D62</f>
        <v>-0.029719933885147994</v>
      </c>
      <c r="E111">
        <f>E71*10000/E62</f>
        <v>0.012346962713644914</v>
      </c>
      <c r="F111">
        <f>F71*10000/F62</f>
        <v>-0.015835393274381455</v>
      </c>
      <c r="G111">
        <f>AVERAGE(C111:E111)</f>
        <v>-0.013462211104853253</v>
      </c>
      <c r="H111">
        <f>STDEV(C111:E111)</f>
        <v>0.022601517870815255</v>
      </c>
      <c r="I111">
        <f>(B111*B4+C111*C4+D111*D4+E111*E4+F111*F4)/SUM(B4:F4)</f>
        <v>-0.008234365045075201</v>
      </c>
    </row>
    <row r="112" spans="1:9" ht="12.75">
      <c r="A112" t="s">
        <v>76</v>
      </c>
      <c r="B112">
        <f>B72*10000/B62</f>
        <v>-0.01734970916599029</v>
      </c>
      <c r="C112">
        <f>C72*10000/C62</f>
        <v>-0.011526021366532292</v>
      </c>
      <c r="D112">
        <f>D72*10000/D62</f>
        <v>-0.024692364717960984</v>
      </c>
      <c r="E112">
        <f>E72*10000/E62</f>
        <v>-0.009464866332624848</v>
      </c>
      <c r="F112">
        <f>F72*10000/F62</f>
        <v>-0.03282682744535311</v>
      </c>
      <c r="G112">
        <f>AVERAGE(C112:E112)</f>
        <v>-0.015227750805706042</v>
      </c>
      <c r="H112">
        <f>STDEV(C112:E112)</f>
        <v>0.008261130515824564</v>
      </c>
      <c r="I112">
        <f>(B112*B4+C112*C4+D112*D4+E112*E4+F112*F4)/SUM(B4:F4)</f>
        <v>-0.017881835695970117</v>
      </c>
    </row>
    <row r="113" spans="1:9" ht="12.75">
      <c r="A113" t="s">
        <v>77</v>
      </c>
      <c r="B113">
        <f>B73*10000/B62</f>
        <v>0.004715752359658132</v>
      </c>
      <c r="C113">
        <f>C73*10000/C62</f>
        <v>0.00573493647913938</v>
      </c>
      <c r="D113">
        <f>D73*10000/D62</f>
        <v>0.018410245641938744</v>
      </c>
      <c r="E113">
        <f>E73*10000/E62</f>
        <v>0.003308806632169225</v>
      </c>
      <c r="F113">
        <f>F73*10000/F62</f>
        <v>-0.004043525179478051</v>
      </c>
      <c r="G113">
        <f>AVERAGE(C113:E113)</f>
        <v>0.009151329584415783</v>
      </c>
      <c r="H113">
        <f>STDEV(C113:E113)</f>
        <v>0.008109696136649155</v>
      </c>
      <c r="I113">
        <f>(B113*B4+C113*C4+D113*D4+E113*E4+F113*F4)/SUM(B4:F4)</f>
        <v>0.0067475501305816685</v>
      </c>
    </row>
    <row r="114" spans="1:11" ht="12.75">
      <c r="A114" t="s">
        <v>78</v>
      </c>
      <c r="B114">
        <f>B74*10000/B62</f>
        <v>-0.22002966428010828</v>
      </c>
      <c r="C114">
        <f>C74*10000/C62</f>
        <v>-0.21415979638789967</v>
      </c>
      <c r="D114">
        <f>D74*10000/D62</f>
        <v>-0.21682772935322098</v>
      </c>
      <c r="E114">
        <f>E74*10000/E62</f>
        <v>-0.20547770192490136</v>
      </c>
      <c r="F114">
        <f>F74*10000/F62</f>
        <v>-0.14028608863966568</v>
      </c>
      <c r="G114">
        <f>AVERAGE(C114:E114)</f>
        <v>-0.212155075888674</v>
      </c>
      <c r="H114">
        <f>STDEV(C114:E114)</f>
        <v>0.005934640584392641</v>
      </c>
      <c r="I114">
        <f>(B114*B4+C114*C4+D114*D4+E114*E4+F114*F4)/SUM(B4:F4)</f>
        <v>-0.20370542972021563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0.004407847799252648</v>
      </c>
      <c r="C115">
        <f>C75*10000/C62</f>
        <v>-0.004550783746157568</v>
      </c>
      <c r="D115">
        <f>D75*10000/D62</f>
        <v>-0.00047522892647935397</v>
      </c>
      <c r="E115">
        <f>E75*10000/E62</f>
        <v>0.002276159670192344</v>
      </c>
      <c r="F115">
        <f>F75*10000/F62</f>
        <v>0.0019449322743316376</v>
      </c>
      <c r="G115">
        <f>AVERAGE(C115:E115)</f>
        <v>-0.0009166176674815259</v>
      </c>
      <c r="H115">
        <f>STDEV(C115:E115)</f>
        <v>0.0034348081632055473</v>
      </c>
      <c r="I115">
        <f>(B115*B4+C115*C4+D115*D4+E115*E4+F115*F4)/SUM(B4:F4)</f>
        <v>0.00023589435571435202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-14.951016979095929</v>
      </c>
      <c r="C122">
        <f>C82*10000/C62</f>
        <v>-27.83634516372876</v>
      </c>
      <c r="D122">
        <f>D82*10000/D62</f>
        <v>-1.7107667913744047</v>
      </c>
      <c r="E122">
        <f>E82*10000/E62</f>
        <v>11.46127815964717</v>
      </c>
      <c r="F122">
        <f>F82*10000/F62</f>
        <v>46.52575441970602</v>
      </c>
      <c r="G122">
        <f>AVERAGE(C122:E122)</f>
        <v>-6.028611265151999</v>
      </c>
      <c r="H122">
        <f>STDEV(C122:E122)</f>
        <v>20.001465831065577</v>
      </c>
      <c r="I122">
        <f>(B122*B4+C122*C4+D122*D4+E122*E4+F122*F4)/SUM(B4:F4)</f>
        <v>-0.3088142424067766</v>
      </c>
    </row>
    <row r="123" spans="1:9" ht="12.75">
      <c r="A123" t="s">
        <v>82</v>
      </c>
      <c r="B123">
        <f>B83*10000/B62</f>
        <v>-7.2751462029905305</v>
      </c>
      <c r="C123">
        <f>C83*10000/C62</f>
        <v>-6.142871042610724</v>
      </c>
      <c r="D123">
        <f>D83*10000/D62</f>
        <v>-5.973798119994062</v>
      </c>
      <c r="E123">
        <f>E83*10000/E62</f>
        <v>-5.98721626297517</v>
      </c>
      <c r="F123">
        <f>F83*10000/F62</f>
        <v>-2.0306670884417386</v>
      </c>
      <c r="G123">
        <f>AVERAGE(C123:E123)</f>
        <v>-6.034628475193319</v>
      </c>
      <c r="H123">
        <f>STDEV(C123:E123)</f>
        <v>0.09398059209799874</v>
      </c>
      <c r="I123">
        <f>(B123*B4+C123*C4+D123*D4+E123*E4+F123*F4)/SUM(B4:F4)</f>
        <v>-5.679993589011443</v>
      </c>
    </row>
    <row r="124" spans="1:9" ht="12.75">
      <c r="A124" t="s">
        <v>83</v>
      </c>
      <c r="B124">
        <f>B84*10000/B62</f>
        <v>3.4646813452042617</v>
      </c>
      <c r="C124">
        <f>C84*10000/C62</f>
        <v>3.3978833470998877</v>
      </c>
      <c r="D124">
        <f>D84*10000/D62</f>
        <v>3.3936179737481793</v>
      </c>
      <c r="E124">
        <f>E84*10000/E62</f>
        <v>4.530268002313812</v>
      </c>
      <c r="F124">
        <f>F84*10000/F62</f>
        <v>6.624544853872465</v>
      </c>
      <c r="G124">
        <f>AVERAGE(C124:E124)</f>
        <v>3.7739231077206257</v>
      </c>
      <c r="H124">
        <f>STDEV(C124:E124)</f>
        <v>0.6550173646822994</v>
      </c>
      <c r="I124">
        <f>(B124*B4+C124*C4+D124*D4+E124*E4+F124*F4)/SUM(B4:F4)</f>
        <v>4.109544381370078</v>
      </c>
    </row>
    <row r="125" spans="1:9" ht="12.75">
      <c r="A125" t="s">
        <v>84</v>
      </c>
      <c r="B125">
        <f>B85*10000/B62</f>
        <v>-2.22983969827262</v>
      </c>
      <c r="C125">
        <f>C85*10000/C62</f>
        <v>-1.1622866651486874</v>
      </c>
      <c r="D125">
        <f>D85*10000/D62</f>
        <v>-1.2024171779223667</v>
      </c>
      <c r="E125">
        <f>E85*10000/E62</f>
        <v>-0.7997724960133252</v>
      </c>
      <c r="F125">
        <f>F85*10000/F62</f>
        <v>-1.0402963036022563</v>
      </c>
      <c r="G125">
        <f>AVERAGE(C125:E125)</f>
        <v>-1.05482544636146</v>
      </c>
      <c r="H125">
        <f>STDEV(C125:E125)</f>
        <v>0.22179183962633803</v>
      </c>
      <c r="I125">
        <f>(B125*B4+C125*C4+D125*D4+E125*E4+F125*F4)/SUM(B4:F4)</f>
        <v>-1.2229635978787976</v>
      </c>
    </row>
    <row r="126" spans="1:9" ht="12.75">
      <c r="A126" t="s">
        <v>85</v>
      </c>
      <c r="B126">
        <f>B86*10000/B62</f>
        <v>-0.17842267147628216</v>
      </c>
      <c r="C126">
        <f>C86*10000/C62</f>
        <v>-0.3863807061349027</v>
      </c>
      <c r="D126">
        <f>D86*10000/D62</f>
        <v>0.2579618655990975</v>
      </c>
      <c r="E126">
        <f>E86*10000/E62</f>
        <v>-0.5202572633388723</v>
      </c>
      <c r="F126">
        <f>F86*10000/F62</f>
        <v>1.7467413715055262</v>
      </c>
      <c r="G126">
        <f>AVERAGE(C126:E126)</f>
        <v>-0.21622536795822586</v>
      </c>
      <c r="H126">
        <f>STDEV(C126:E126)</f>
        <v>0.4160779764584489</v>
      </c>
      <c r="I126">
        <f>(B126*B4+C126*C4+D126*D4+E126*E4+F126*F4)/SUM(B4:F4)</f>
        <v>0.05109114740720294</v>
      </c>
    </row>
    <row r="127" spans="1:9" ht="12.75">
      <c r="A127" t="s">
        <v>86</v>
      </c>
      <c r="B127">
        <f>B87*10000/B62</f>
        <v>-0.2935953326481191</v>
      </c>
      <c r="C127">
        <f>C87*10000/C62</f>
        <v>-0.386779412565783</v>
      </c>
      <c r="D127">
        <f>D87*10000/D62</f>
        <v>-0.06341897368333503</v>
      </c>
      <c r="E127">
        <f>E87*10000/E62</f>
        <v>-0.08225237488584798</v>
      </c>
      <c r="F127">
        <f>F87*10000/F62</f>
        <v>-0.1190037008000697</v>
      </c>
      <c r="G127">
        <f>AVERAGE(C127:E127)</f>
        <v>-0.17748358704498868</v>
      </c>
      <c r="H127">
        <f>STDEV(C127:E127)</f>
        <v>0.18149994816951548</v>
      </c>
      <c r="I127">
        <f>(B127*B4+C127*C4+D127*D4+E127*E4+F127*F4)/SUM(B4:F4)</f>
        <v>-0.18650402460850596</v>
      </c>
    </row>
    <row r="128" spans="1:9" ht="12.75">
      <c r="A128" t="s">
        <v>87</v>
      </c>
      <c r="B128">
        <f>B88*10000/B62</f>
        <v>0.15144932274804163</v>
      </c>
      <c r="C128">
        <f>C88*10000/C62</f>
        <v>0.2666334184585806</v>
      </c>
      <c r="D128">
        <f>D88*10000/D62</f>
        <v>0.22530650034435212</v>
      </c>
      <c r="E128">
        <f>E88*10000/E62</f>
        <v>0.2823332545999321</v>
      </c>
      <c r="F128">
        <f>F88*10000/F62</f>
        <v>0.32129686358016374</v>
      </c>
      <c r="G128">
        <f>AVERAGE(C128:E128)</f>
        <v>0.2580910578009549</v>
      </c>
      <c r="H128">
        <f>STDEV(C128:E128)</f>
        <v>0.02945745439503047</v>
      </c>
      <c r="I128">
        <f>(B128*B4+C128*C4+D128*D4+E128*E4+F128*F4)/SUM(B4:F4)</f>
        <v>0.25109086188329044</v>
      </c>
    </row>
    <row r="129" spans="1:9" ht="12.75">
      <c r="A129" t="s">
        <v>88</v>
      </c>
      <c r="B129">
        <f>B89*10000/B62</f>
        <v>-0.10028186075730725</v>
      </c>
      <c r="C129">
        <f>C89*10000/C62</f>
        <v>-0.09310912675651566</v>
      </c>
      <c r="D129">
        <f>D89*10000/D62</f>
        <v>-0.1041906458074147</v>
      </c>
      <c r="E129">
        <f>E89*10000/E62</f>
        <v>-0.10605095754651861</v>
      </c>
      <c r="F129">
        <f>F89*10000/F62</f>
        <v>-0.10582046507495514</v>
      </c>
      <c r="G129">
        <f>AVERAGE(C129:E129)</f>
        <v>-0.10111691003681633</v>
      </c>
      <c r="H129">
        <f>STDEV(C129:E129)</f>
        <v>0.006997044714724525</v>
      </c>
      <c r="I129">
        <f>(B129*B4+C129*C4+D129*D4+E129*E4+F129*F4)/SUM(B4:F4)</f>
        <v>-0.10162319663053984</v>
      </c>
    </row>
    <row r="130" spans="1:9" ht="12.75">
      <c r="A130" t="s">
        <v>89</v>
      </c>
      <c r="B130">
        <f>B90*10000/B62</f>
        <v>0.005861914791022621</v>
      </c>
      <c r="C130">
        <f>C90*10000/C62</f>
        <v>0.03440811221834764</v>
      </c>
      <c r="D130">
        <f>D90*10000/D62</f>
        <v>0.0325545410855605</v>
      </c>
      <c r="E130">
        <f>E90*10000/E62</f>
        <v>-0.03565130284048526</v>
      </c>
      <c r="F130">
        <f>F90*10000/F62</f>
        <v>0.23581168846163028</v>
      </c>
      <c r="G130">
        <f>AVERAGE(C130:E130)</f>
        <v>0.010437116821140962</v>
      </c>
      <c r="H130">
        <f>STDEV(C130:E130)</f>
        <v>0.03992450064391171</v>
      </c>
      <c r="I130">
        <f>(B130*B4+C130*C4+D130*D4+E130*E4+F130*F4)/SUM(B4:F4)</f>
        <v>0.039842128433397114</v>
      </c>
    </row>
    <row r="131" spans="1:9" ht="12.75">
      <c r="A131" t="s">
        <v>90</v>
      </c>
      <c r="B131">
        <f>B91*10000/B62</f>
        <v>-0.011050591951860552</v>
      </c>
      <c r="C131">
        <f>C91*10000/C62</f>
        <v>-0.02567756890223065</v>
      </c>
      <c r="D131">
        <f>D91*10000/D62</f>
        <v>-0.022662327945896253</v>
      </c>
      <c r="E131">
        <f>E91*10000/E62</f>
        <v>-0.029410382871325847</v>
      </c>
      <c r="F131">
        <f>F91*10000/F62</f>
        <v>0.005665764605301497</v>
      </c>
      <c r="G131">
        <f>AVERAGE(C131:E131)</f>
        <v>-0.02591675990648425</v>
      </c>
      <c r="H131">
        <f>STDEV(C131:E131)</f>
        <v>0.0033803802406742055</v>
      </c>
      <c r="I131">
        <f>(B131*B4+C131*C4+D131*D4+E131*E4+F131*F4)/SUM(B4:F4)</f>
        <v>-0.019551308377431083</v>
      </c>
    </row>
    <row r="132" spans="1:9" ht="12.75">
      <c r="A132" t="s">
        <v>91</v>
      </c>
      <c r="B132">
        <f>B92*10000/B62</f>
        <v>-0.028006089331233823</v>
      </c>
      <c r="C132">
        <f>C92*10000/C62</f>
        <v>0.03227763249976822</v>
      </c>
      <c r="D132">
        <f>D92*10000/D62</f>
        <v>0.025575755804547816</v>
      </c>
      <c r="E132">
        <f>E92*10000/E62</f>
        <v>0.031846637768988335</v>
      </c>
      <c r="F132">
        <f>F92*10000/F62</f>
        <v>0.012861745828983874</v>
      </c>
      <c r="G132">
        <f>AVERAGE(C132:E132)</f>
        <v>0.02990000869110146</v>
      </c>
      <c r="H132">
        <f>STDEV(C132:E132)</f>
        <v>0.003751108020924003</v>
      </c>
      <c r="I132">
        <f>(B132*B4+C132*C4+D132*D4+E132*E4+F132*F4)/SUM(B4:F4)</f>
        <v>0.0192447541070318</v>
      </c>
    </row>
    <row r="133" spans="1:9" ht="12.75">
      <c r="A133" t="s">
        <v>92</v>
      </c>
      <c r="B133">
        <f>B93*10000/B62</f>
        <v>0.08793470359845323</v>
      </c>
      <c r="C133">
        <f>C93*10000/C62</f>
        <v>0.07654959429115843</v>
      </c>
      <c r="D133">
        <f>D93*10000/D62</f>
        <v>0.08103804426464276</v>
      </c>
      <c r="E133">
        <f>E93*10000/E62</f>
        <v>0.07451886843091449</v>
      </c>
      <c r="F133">
        <f>F93*10000/F62</f>
        <v>0.03073618533900305</v>
      </c>
      <c r="G133">
        <f>AVERAGE(C133:E133)</f>
        <v>0.07736883566223855</v>
      </c>
      <c r="H133">
        <f>STDEV(C133:E133)</f>
        <v>0.003335907778376742</v>
      </c>
      <c r="I133">
        <f>(B133*B4+C133*C4+D133*D4+E133*E4+F133*F4)/SUM(B4:F4)</f>
        <v>0.07267601683667749</v>
      </c>
    </row>
    <row r="134" spans="1:9" ht="12.75">
      <c r="A134" t="s">
        <v>93</v>
      </c>
      <c r="B134">
        <f>B94*10000/B62</f>
        <v>-0.007346348905421266</v>
      </c>
      <c r="C134">
        <f>C94*10000/C62</f>
        <v>0.004633242007092124</v>
      </c>
      <c r="D134">
        <f>D94*10000/D62</f>
        <v>0.0037640851927662287</v>
      </c>
      <c r="E134">
        <f>E94*10000/E62</f>
        <v>-0.002706073437751871</v>
      </c>
      <c r="F134">
        <f>F94*10000/F62</f>
        <v>-0.03938155647823417</v>
      </c>
      <c r="G134">
        <f>AVERAGE(C134:E134)</f>
        <v>0.0018970845873688268</v>
      </c>
      <c r="H134">
        <f>STDEV(C134:E134)</f>
        <v>0.0040100693566504685</v>
      </c>
      <c r="I134">
        <f>(B134*B4+C134*C4+D134*D4+E134*E4+F134*F4)/SUM(B4:F4)</f>
        <v>-0.0049487585483323935</v>
      </c>
    </row>
    <row r="135" spans="1:9" ht="12.75">
      <c r="A135" t="s">
        <v>94</v>
      </c>
      <c r="B135">
        <f>B95*10000/B62</f>
        <v>-0.0033350476628665896</v>
      </c>
      <c r="C135">
        <f>C95*10000/C62</f>
        <v>-0.0028888507873562775</v>
      </c>
      <c r="D135">
        <f>D95*10000/D62</f>
        <v>-0.005208178932626483</v>
      </c>
      <c r="E135">
        <f>E95*10000/E62</f>
        <v>-0.0034283917146356977</v>
      </c>
      <c r="F135">
        <f>F95*10000/F62</f>
        <v>0.004878249179889788</v>
      </c>
      <c r="G135">
        <f>AVERAGE(C135:E135)</f>
        <v>-0.003841807144872819</v>
      </c>
      <c r="H135">
        <f>STDEV(C135:E135)</f>
        <v>0.001213674173668224</v>
      </c>
      <c r="I135">
        <f>(B135*B4+C135*C4+D135*D4+E135*E4+F135*F4)/SUM(B4:F4)</f>
        <v>-0.002604817233433536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2005-07-25T12:49:31Z</cp:lastPrinted>
  <dcterms:created xsi:type="dcterms:W3CDTF">2005-07-25T12:49:31Z</dcterms:created>
  <dcterms:modified xsi:type="dcterms:W3CDTF">2005-08-06T09:37:33Z</dcterms:modified>
  <cp:category/>
  <cp:version/>
  <cp:contentType/>
  <cp:contentStatus/>
</cp:coreProperties>
</file>