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<sst xmlns="http://schemas.openxmlformats.org/spreadsheetml/2006/main" count="204" uniqueCount="98">
  <si>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26/07/2005       07:08:43</t>
  </si>
  <si>
    <t>LISSNER</t>
  </si>
  <si>
    <t>HCMQAP620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</si>
  <si>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</si>
  <si>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</si>
  <si>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</si>
  <si>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</si>
  <si>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</si>
  <si>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</si>
  <si>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</si>
  <si>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</si>
  <si>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</si>
  <si>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</si>
  <si>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</si>
  <si>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</si>
  <si>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</si>
  <si>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</si>
  <si>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</si>
  <si>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b5!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</si>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</sst>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122212"/>
        <c:axId val="37099909"/>
      </c:lineChart>
      <c:catAx>
        <c:axId val="41222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99909"/>
        <c:crosses val="autoZero"/>
        <c:auto val="1"/>
        <c:lblOffset val="100"/>
        <c:noMultiLvlLbl val="0"/>
      </c:catAx>
      <c:valAx>
        <c:axId val="37099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2221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-0.002254</v>
      </c>
      <c r="C4" s="12">
        <v>-0.003751</v>
      </c>
      <c r="D4" s="12">
        <v>-0.003748</v>
      </c>
      <c r="E4" s="12">
        <v>-0.003749</v>
      </c>
      <c r="F4" s="24">
        <v>-0.002083</v>
      </c>
      <c r="G4" s="34">
        <v>-0.011687</v>
      </c>
    </row>
    <row r="5" spans="1:7" ht="12.75" thickBot="1">
      <c r="A5" s="44" t="s">
        <v>13</v>
      </c>
      <c r="B5" s="45">
        <v>0.44544</v>
      </c>
      <c r="C5" s="46">
        <v>-0.349431</v>
      </c>
      <c r="D5" s="46">
        <v>-0.435569</v>
      </c>
      <c r="E5" s="46">
        <v>0.873448</v>
      </c>
      <c r="F5" s="47">
        <v>-0.703298</v>
      </c>
      <c r="G5" s="48">
        <v>7.003695</v>
      </c>
    </row>
    <row r="6" spans="1:7" ht="12.75" thickTop="1">
      <c r="A6" s="6" t="s">
        <v>14</v>
      </c>
      <c r="B6" s="39">
        <v>-52.15274</v>
      </c>
      <c r="C6" s="40">
        <v>112.5417</v>
      </c>
      <c r="D6" s="40">
        <v>64.45142</v>
      </c>
      <c r="E6" s="40">
        <v>46.76828</v>
      </c>
      <c r="F6" s="41">
        <v>-362.0567</v>
      </c>
      <c r="G6" s="42">
        <v>-2.089037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-0.6660089</v>
      </c>
      <c r="C8" s="13">
        <v>-1.525839</v>
      </c>
      <c r="D8" s="13">
        <v>-3.757002</v>
      </c>
      <c r="E8" s="13">
        <v>-3.766611</v>
      </c>
      <c r="F8" s="25">
        <v>0.3388818</v>
      </c>
      <c r="G8" s="35">
        <v>-2.22802</v>
      </c>
    </row>
    <row r="9" spans="1:7" ht="12">
      <c r="A9" s="20" t="s">
        <v>17</v>
      </c>
      <c r="B9" s="29">
        <v>0.3788913</v>
      </c>
      <c r="C9" s="13">
        <v>0.5320892</v>
      </c>
      <c r="D9" s="13">
        <v>0.03715</v>
      </c>
      <c r="E9" s="13">
        <v>-0.4682171</v>
      </c>
      <c r="F9" s="25">
        <v>-0.5435432</v>
      </c>
      <c r="G9" s="35">
        <v>0.006533808</v>
      </c>
    </row>
    <row r="10" spans="1:7" ht="12">
      <c r="A10" s="20" t="s">
        <v>18</v>
      </c>
      <c r="B10" s="49">
        <v>0.9325663</v>
      </c>
      <c r="C10" s="50">
        <v>1.595813</v>
      </c>
      <c r="D10" s="50">
        <v>1.768848</v>
      </c>
      <c r="E10" s="50">
        <v>2.061953</v>
      </c>
      <c r="F10" s="51">
        <v>-1.886947</v>
      </c>
      <c r="G10" s="35">
        <v>1.188187</v>
      </c>
    </row>
    <row r="11" spans="1:7" ht="12">
      <c r="A11" s="21" t="s">
        <v>19</v>
      </c>
      <c r="B11" s="31">
        <v>3.053714</v>
      </c>
      <c r="C11" s="15">
        <v>0.9369092</v>
      </c>
      <c r="D11" s="15">
        <v>1.408546</v>
      </c>
      <c r="E11" s="15">
        <v>1.093559</v>
      </c>
      <c r="F11" s="27">
        <v>13.78078</v>
      </c>
      <c r="G11" s="37">
        <v>3.110606</v>
      </c>
    </row>
    <row r="12" spans="1:7" ht="12">
      <c r="A12" s="20" t="s">
        <v>20</v>
      </c>
      <c r="B12" s="29">
        <v>-0.06635329</v>
      </c>
      <c r="C12" s="13">
        <v>-0.1238464</v>
      </c>
      <c r="D12" s="13">
        <v>0.05085525</v>
      </c>
      <c r="E12" s="13">
        <v>-0.1480241</v>
      </c>
      <c r="F12" s="25">
        <v>-0.01652703</v>
      </c>
      <c r="G12" s="35">
        <v>-0.06496915</v>
      </c>
    </row>
    <row r="13" spans="1:7" ht="12">
      <c r="A13" s="20" t="s">
        <v>21</v>
      </c>
      <c r="B13" s="29">
        <v>-0.01816308</v>
      </c>
      <c r="C13" s="13">
        <v>0.002878626</v>
      </c>
      <c r="D13" s="13">
        <v>0.08056153</v>
      </c>
      <c r="E13" s="13">
        <v>0.02181568</v>
      </c>
      <c r="F13" s="25">
        <v>-0.08711575</v>
      </c>
      <c r="G13" s="35">
        <v>0.01103036</v>
      </c>
    </row>
    <row r="14" spans="1:7" ht="12">
      <c r="A14" s="20" t="s">
        <v>22</v>
      </c>
      <c r="B14" s="29">
        <v>0.1612473</v>
      </c>
      <c r="C14" s="13">
        <v>0.1756477</v>
      </c>
      <c r="D14" s="13">
        <v>0.1110698</v>
      </c>
      <c r="E14" s="13">
        <v>0.1561454</v>
      </c>
      <c r="F14" s="25">
        <v>0.1891796</v>
      </c>
      <c r="G14" s="35">
        <v>0.1551488</v>
      </c>
    </row>
    <row r="15" spans="1:7" ht="12">
      <c r="A15" s="21" t="s">
        <v>23</v>
      </c>
      <c r="B15" s="31">
        <v>-0.4154389</v>
      </c>
      <c r="C15" s="15">
        <v>-0.263526</v>
      </c>
      <c r="D15" s="15">
        <v>-0.1971334</v>
      </c>
      <c r="E15" s="15">
        <v>-0.1839524</v>
      </c>
      <c r="F15" s="27">
        <v>-0.3156044</v>
      </c>
      <c r="G15" s="37">
        <v>-0.2573404</v>
      </c>
    </row>
    <row r="16" spans="1:7" ht="12">
      <c r="A16" s="20" t="s">
        <v>24</v>
      </c>
      <c r="B16" s="29">
        <v>-0.0181086</v>
      </c>
      <c r="C16" s="13">
        <v>-0.04409808</v>
      </c>
      <c r="D16" s="13">
        <v>0.01246332</v>
      </c>
      <c r="E16" s="13">
        <v>-0.0464737</v>
      </c>
      <c r="F16" s="25">
        <v>-0.02769754</v>
      </c>
      <c r="G16" s="35">
        <v>-0.02511328</v>
      </c>
    </row>
    <row r="17" spans="1:7" ht="12">
      <c r="A17" s="20" t="s">
        <v>25</v>
      </c>
      <c r="B17" s="29">
        <v>-0.02557938</v>
      </c>
      <c r="C17" s="13">
        <v>-0.02523469</v>
      </c>
      <c r="D17" s="13">
        <v>-0.02549635</v>
      </c>
      <c r="E17" s="13">
        <v>-0.0251751</v>
      </c>
      <c r="F17" s="25">
        <v>-0.03785609</v>
      </c>
      <c r="G17" s="35">
        <v>-0.02702556</v>
      </c>
    </row>
    <row r="18" spans="1:7" ht="12">
      <c r="A18" s="20" t="s">
        <v>26</v>
      </c>
      <c r="B18" s="29">
        <v>0.01793152</v>
      </c>
      <c r="C18" s="13">
        <v>-0.0187261</v>
      </c>
      <c r="D18" s="13">
        <v>-0.02327029</v>
      </c>
      <c r="E18" s="13">
        <v>-0.01931708</v>
      </c>
      <c r="F18" s="25">
        <v>0.048775</v>
      </c>
      <c r="G18" s="35">
        <v>-0.005645454</v>
      </c>
    </row>
    <row r="19" spans="1:7" ht="12">
      <c r="A19" s="21" t="s">
        <v>27</v>
      </c>
      <c r="B19" s="31">
        <v>-0.2199715</v>
      </c>
      <c r="C19" s="15">
        <v>-0.1863658</v>
      </c>
      <c r="D19" s="15">
        <v>-0.192832</v>
      </c>
      <c r="E19" s="15">
        <v>-0.1977235</v>
      </c>
      <c r="F19" s="27">
        <v>-0.1493654</v>
      </c>
      <c r="G19" s="37">
        <v>-0.1905674</v>
      </c>
    </row>
    <row r="20" spans="1:7" ht="12.75" thickBot="1">
      <c r="A20" s="44" t="s">
        <v>28</v>
      </c>
      <c r="B20" s="45">
        <v>-0.003684479</v>
      </c>
      <c r="C20" s="46">
        <v>-0.0111353</v>
      </c>
      <c r="D20" s="46">
        <v>-0.006491949</v>
      </c>
      <c r="E20" s="46">
        <v>-0.006147337</v>
      </c>
      <c r="F20" s="47">
        <v>-0.004006602</v>
      </c>
      <c r="G20" s="48">
        <v>-0.006788522</v>
      </c>
    </row>
    <row r="21" spans="1:7" ht="12.75" thickTop="1">
      <c r="A21" s="6" t="s">
        <v>29</v>
      </c>
      <c r="B21" s="39">
        <v>-42.64728</v>
      </c>
      <c r="C21" s="40">
        <v>34.36757</v>
      </c>
      <c r="D21" s="40">
        <v>29.10991</v>
      </c>
      <c r="E21" s="40">
        <v>10.5833</v>
      </c>
      <c r="F21" s="41">
        <v>-87.06024</v>
      </c>
      <c r="G21" s="43">
        <v>0.0168612</v>
      </c>
    </row>
    <row r="22" spans="1:7" ht="12">
      <c r="A22" s="20" t="s">
        <v>30</v>
      </c>
      <c r="B22" s="29">
        <v>8.908794</v>
      </c>
      <c r="C22" s="13">
        <v>-6.988631</v>
      </c>
      <c r="D22" s="13">
        <v>-8.711372</v>
      </c>
      <c r="E22" s="13">
        <v>17.46897</v>
      </c>
      <c r="F22" s="25">
        <v>-14.06596</v>
      </c>
      <c r="G22" s="36">
        <v>0</v>
      </c>
    </row>
    <row r="23" spans="1:7" ht="12">
      <c r="A23" s="20" t="s">
        <v>31</v>
      </c>
      <c r="B23" s="29">
        <v>0.4454122</v>
      </c>
      <c r="C23" s="13">
        <v>1.071164</v>
      </c>
      <c r="D23" s="13">
        <v>0.7979343</v>
      </c>
      <c r="E23" s="13">
        <v>1.5146</v>
      </c>
      <c r="F23" s="25">
        <v>5.531876</v>
      </c>
      <c r="G23" s="35">
        <v>1.617736</v>
      </c>
    </row>
    <row r="24" spans="1:7" ht="12">
      <c r="A24" s="20" t="s">
        <v>32</v>
      </c>
      <c r="B24" s="29">
        <v>3.042575</v>
      </c>
      <c r="C24" s="13">
        <v>-4.886921</v>
      </c>
      <c r="D24" s="13">
        <v>-2.216705</v>
      </c>
      <c r="E24" s="13">
        <v>-0.9852265</v>
      </c>
      <c r="F24" s="25">
        <v>3.888863</v>
      </c>
      <c r="G24" s="35">
        <v>-0.9866487</v>
      </c>
    </row>
    <row r="25" spans="1:7" ht="12">
      <c r="A25" s="20" t="s">
        <v>33</v>
      </c>
      <c r="B25" s="29">
        <v>0.5784404</v>
      </c>
      <c r="C25" s="13">
        <v>1.251026</v>
      </c>
      <c r="D25" s="13">
        <v>1.222735</v>
      </c>
      <c r="E25" s="13">
        <v>1.524307</v>
      </c>
      <c r="F25" s="25">
        <v>-1.767038</v>
      </c>
      <c r="G25" s="35">
        <v>0.8094191</v>
      </c>
    </row>
    <row r="26" spans="1:7" ht="12">
      <c r="A26" s="21" t="s">
        <v>34</v>
      </c>
      <c r="B26" s="31">
        <v>0.1189818</v>
      </c>
      <c r="C26" s="15">
        <v>-1.264066</v>
      </c>
      <c r="D26" s="15">
        <v>-0.434363</v>
      </c>
      <c r="E26" s="15">
        <v>0.2448115</v>
      </c>
      <c r="F26" s="27">
        <v>1.995082</v>
      </c>
      <c r="G26" s="37">
        <v>-0.06581422</v>
      </c>
    </row>
    <row r="27" spans="1:7" ht="12">
      <c r="A27" s="20" t="s">
        <v>35</v>
      </c>
      <c r="B27" s="29">
        <v>0.07543676</v>
      </c>
      <c r="C27" s="13">
        <v>-0.5228512</v>
      </c>
      <c r="D27" s="13">
        <v>-0.6395675</v>
      </c>
      <c r="E27" s="13">
        <v>-0.5853255</v>
      </c>
      <c r="F27" s="25">
        <v>0.2214237</v>
      </c>
      <c r="G27" s="52">
        <v>-0.3799764</v>
      </c>
    </row>
    <row r="28" spans="1:7" ht="12">
      <c r="A28" s="20" t="s">
        <v>36</v>
      </c>
      <c r="B28" s="29">
        <v>0.4783114</v>
      </c>
      <c r="C28" s="13">
        <v>0.1225262</v>
      </c>
      <c r="D28" s="13">
        <v>0.2376826</v>
      </c>
      <c r="E28" s="13">
        <v>0.2220366</v>
      </c>
      <c r="F28" s="25">
        <v>0.3729297</v>
      </c>
      <c r="G28" s="35">
        <v>0.2590731</v>
      </c>
    </row>
    <row r="29" spans="1:7" ht="12">
      <c r="A29" s="20" t="s">
        <v>37</v>
      </c>
      <c r="B29" s="29">
        <v>0.1236235</v>
      </c>
      <c r="C29" s="13">
        <v>0.02048929</v>
      </c>
      <c r="D29" s="13">
        <v>-0.01158965</v>
      </c>
      <c r="E29" s="13">
        <v>0.06900335</v>
      </c>
      <c r="F29" s="25">
        <v>-0.05084628</v>
      </c>
      <c r="G29" s="35">
        <v>0.02983698</v>
      </c>
    </row>
    <row r="30" spans="1:7" ht="12">
      <c r="A30" s="21" t="s">
        <v>38</v>
      </c>
      <c r="B30" s="31">
        <v>-0.01542339</v>
      </c>
      <c r="C30" s="15">
        <v>-0.06074717</v>
      </c>
      <c r="D30" s="15">
        <v>-0.1100668</v>
      </c>
      <c r="E30" s="15">
        <v>0.00130208</v>
      </c>
      <c r="F30" s="27">
        <v>0.246234</v>
      </c>
      <c r="G30" s="37">
        <v>-0.01012265</v>
      </c>
    </row>
    <row r="31" spans="1:7" ht="12">
      <c r="A31" s="20" t="s">
        <v>39</v>
      </c>
      <c r="B31" s="29">
        <v>-0.0109809</v>
      </c>
      <c r="C31" s="13">
        <v>-0.06135163</v>
      </c>
      <c r="D31" s="13">
        <v>-0.06646242</v>
      </c>
      <c r="E31" s="13">
        <v>-0.0329432</v>
      </c>
      <c r="F31" s="25">
        <v>0.02351407</v>
      </c>
      <c r="G31" s="35">
        <v>-0.03712336</v>
      </c>
    </row>
    <row r="32" spans="1:7" ht="12">
      <c r="A32" s="20" t="s">
        <v>40</v>
      </c>
      <c r="B32" s="29">
        <v>0.03908319</v>
      </c>
      <c r="C32" s="13">
        <v>0.08263562</v>
      </c>
      <c r="D32" s="13">
        <v>0.07720378</v>
      </c>
      <c r="E32" s="13">
        <v>0.03999487</v>
      </c>
      <c r="F32" s="25">
        <v>0.02450542</v>
      </c>
      <c r="G32" s="35">
        <v>0.05700179</v>
      </c>
    </row>
    <row r="33" spans="1:7" ht="12">
      <c r="A33" s="20" t="s">
        <v>41</v>
      </c>
      <c r="B33" s="29">
        <v>0.09065124</v>
      </c>
      <c r="C33" s="13">
        <v>0.03942041</v>
      </c>
      <c r="D33" s="13">
        <v>0.03753774</v>
      </c>
      <c r="E33" s="13">
        <v>0.05224693</v>
      </c>
      <c r="F33" s="25">
        <v>0.0848237</v>
      </c>
      <c r="G33" s="35">
        <v>0.05552856</v>
      </c>
    </row>
    <row r="34" spans="1:7" ht="12">
      <c r="A34" s="21" t="s">
        <v>42</v>
      </c>
      <c r="B34" s="31">
        <v>0.0008545369</v>
      </c>
      <c r="C34" s="15">
        <v>0.004910875</v>
      </c>
      <c r="D34" s="15">
        <v>-0.0006628557</v>
      </c>
      <c r="E34" s="15">
        <v>-0.002734007</v>
      </c>
      <c r="F34" s="27">
        <v>-0.03286265</v>
      </c>
      <c r="G34" s="37">
        <v>-0.003925656</v>
      </c>
    </row>
    <row r="35" spans="1:7" ht="12.75" thickBot="1">
      <c r="A35" s="22" t="s">
        <v>43</v>
      </c>
      <c r="B35" s="32">
        <v>-0.003946832</v>
      </c>
      <c r="C35" s="16">
        <v>-0.00179983</v>
      </c>
      <c r="D35" s="16">
        <v>0.003028781</v>
      </c>
      <c r="E35" s="16">
        <v>0.0009532331</v>
      </c>
      <c r="F35" s="28">
        <v>0.002247227</v>
      </c>
      <c r="G35" s="38">
        <v>0.0002533413</v>
      </c>
    </row>
    <row r="36" spans="1:7" ht="12">
      <c r="A36" s="4" t="s">
        <v>44</v>
      </c>
      <c r="B36" s="3">
        <v>22.3114</v>
      </c>
      <c r="C36" s="3">
        <v>22.3114</v>
      </c>
      <c r="D36" s="3">
        <v>22.31751</v>
      </c>
      <c r="E36" s="3">
        <v>22.31445</v>
      </c>
      <c r="F36" s="3">
        <v>22.32056</v>
      </c>
      <c r="G36" s="3"/>
    </row>
    <row r="37" spans="1:6" ht="12">
      <c r="A37" s="4" t="s">
        <v>45</v>
      </c>
      <c r="B37" s="2">
        <v>0.4124959</v>
      </c>
      <c r="C37" s="2">
        <v>0.3911336</v>
      </c>
      <c r="D37" s="2">
        <v>0.3758748</v>
      </c>
      <c r="E37" s="2">
        <v>0.3707886</v>
      </c>
      <c r="F37" s="2">
        <v>0.3646851</v>
      </c>
    </row>
    <row r="38" spans="1:7" ht="12">
      <c r="A38" s="4" t="s">
        <v>53</v>
      </c>
      <c r="B38" s="2">
        <v>8.872418E-05</v>
      </c>
      <c r="C38" s="2">
        <v>-0.0001912799</v>
      </c>
      <c r="D38" s="2">
        <v>-0.0001095242</v>
      </c>
      <c r="E38" s="2">
        <v>-7.953726E-05</v>
      </c>
      <c r="F38" s="2">
        <v>0.0006152869</v>
      </c>
      <c r="G38" s="2">
        <v>0</v>
      </c>
    </row>
    <row r="39" spans="1:7" ht="12.75" thickBot="1">
      <c r="A39" s="4" t="s">
        <v>54</v>
      </c>
      <c r="B39" s="2">
        <v>7.242134E-05</v>
      </c>
      <c r="C39" s="2">
        <v>-5.855855E-05</v>
      </c>
      <c r="D39" s="2">
        <v>-4.958225E-05</v>
      </c>
      <c r="E39" s="2">
        <v>-1.785267E-05</v>
      </c>
      <c r="F39" s="2">
        <v>0.0001488679</v>
      </c>
      <c r="G39" s="2">
        <v>0.0006570738</v>
      </c>
    </row>
    <row r="40" spans="2:7" ht="12.75" thickBot="1">
      <c r="B40" s="7" t="s">
        <v>46</v>
      </c>
      <c r="C40" s="18">
        <v>-0.00375</v>
      </c>
      <c r="D40" s="17" t="s">
        <v>47</v>
      </c>
      <c r="E40" s="18">
        <v>3.116983</v>
      </c>
      <c r="F40" s="17" t="s">
        <v>48</v>
      </c>
      <c r="G40" s="8">
        <v>54.965023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0.002254</v>
      </c>
      <c r="C4">
        <v>0.003751</v>
      </c>
      <c r="D4">
        <v>0.003748</v>
      </c>
      <c r="E4">
        <v>0.003749</v>
      </c>
      <c r="F4">
        <v>0.002083</v>
      </c>
      <c r="G4">
        <v>0.011687</v>
      </c>
    </row>
    <row r="5" spans="1:7" ht="12.75">
      <c r="A5" t="s">
        <v>13</v>
      </c>
      <c r="B5">
        <v>0.44544</v>
      </c>
      <c r="C5">
        <v>-0.349431</v>
      </c>
      <c r="D5">
        <v>-0.435569</v>
      </c>
      <c r="E5">
        <v>0.873448</v>
      </c>
      <c r="F5">
        <v>-0.703298</v>
      </c>
      <c r="G5">
        <v>7.003695</v>
      </c>
    </row>
    <row r="6" spans="1:7" ht="12.75">
      <c r="A6" t="s">
        <v>14</v>
      </c>
      <c r="B6" s="53">
        <v>-52.15274</v>
      </c>
      <c r="C6" s="53">
        <v>112.5417</v>
      </c>
      <c r="D6" s="53">
        <v>64.45142</v>
      </c>
      <c r="E6" s="53">
        <v>46.76828</v>
      </c>
      <c r="F6" s="53">
        <v>-362.0567</v>
      </c>
      <c r="G6" s="53">
        <v>-2.089037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-0.6660089</v>
      </c>
      <c r="C8" s="53">
        <v>-1.525839</v>
      </c>
      <c r="D8" s="53">
        <v>-3.757002</v>
      </c>
      <c r="E8" s="53">
        <v>-3.766611</v>
      </c>
      <c r="F8" s="53">
        <v>0.3388818</v>
      </c>
      <c r="G8" s="53">
        <v>-2.22802</v>
      </c>
    </row>
    <row r="9" spans="1:7" ht="12.75">
      <c r="A9" t="s">
        <v>17</v>
      </c>
      <c r="B9" s="53">
        <v>0.3788913</v>
      </c>
      <c r="C9" s="53">
        <v>0.5320892</v>
      </c>
      <c r="D9" s="53">
        <v>0.03715</v>
      </c>
      <c r="E9" s="53">
        <v>-0.4682171</v>
      </c>
      <c r="F9" s="53">
        <v>-0.5435432</v>
      </c>
      <c r="G9" s="53">
        <v>0.006533808</v>
      </c>
    </row>
    <row r="10" spans="1:7" ht="12.75">
      <c r="A10" t="s">
        <v>18</v>
      </c>
      <c r="B10" s="53">
        <v>0.9325663</v>
      </c>
      <c r="C10" s="53">
        <v>1.595813</v>
      </c>
      <c r="D10" s="53">
        <v>1.768848</v>
      </c>
      <c r="E10" s="53">
        <v>2.061953</v>
      </c>
      <c r="F10" s="53">
        <v>-1.886947</v>
      </c>
      <c r="G10" s="53">
        <v>1.188187</v>
      </c>
    </row>
    <row r="11" spans="1:7" ht="12.75">
      <c r="A11" t="s">
        <v>19</v>
      </c>
      <c r="B11" s="53">
        <v>3.053714</v>
      </c>
      <c r="C11" s="53">
        <v>0.9369092</v>
      </c>
      <c r="D11" s="53">
        <v>1.408546</v>
      </c>
      <c r="E11" s="53">
        <v>1.093559</v>
      </c>
      <c r="F11" s="53">
        <v>13.78078</v>
      </c>
      <c r="G11" s="53">
        <v>3.110606</v>
      </c>
    </row>
    <row r="12" spans="1:7" ht="12.75">
      <c r="A12" t="s">
        <v>20</v>
      </c>
      <c r="B12" s="53">
        <v>-0.06635329</v>
      </c>
      <c r="C12" s="53">
        <v>-0.1238464</v>
      </c>
      <c r="D12" s="53">
        <v>0.05085525</v>
      </c>
      <c r="E12" s="53">
        <v>-0.1480241</v>
      </c>
      <c r="F12" s="53">
        <v>-0.01652703</v>
      </c>
      <c r="G12" s="53">
        <v>-0.06496915</v>
      </c>
    </row>
    <row r="13" spans="1:7" ht="12.75">
      <c r="A13" t="s">
        <v>21</v>
      </c>
      <c r="B13" s="53">
        <v>-0.01816308</v>
      </c>
      <c r="C13" s="53">
        <v>0.002878626</v>
      </c>
      <c r="D13" s="53">
        <v>0.08056153</v>
      </c>
      <c r="E13" s="53">
        <v>0.02181568</v>
      </c>
      <c r="F13" s="53">
        <v>-0.08711575</v>
      </c>
      <c r="G13" s="53">
        <v>0.01103036</v>
      </c>
    </row>
    <row r="14" spans="1:7" ht="12.75">
      <c r="A14" t="s">
        <v>22</v>
      </c>
      <c r="B14" s="53">
        <v>0.1612473</v>
      </c>
      <c r="C14" s="53">
        <v>0.1756477</v>
      </c>
      <c r="D14" s="53">
        <v>0.1110698</v>
      </c>
      <c r="E14" s="53">
        <v>0.1561454</v>
      </c>
      <c r="F14" s="53">
        <v>0.1891796</v>
      </c>
      <c r="G14" s="53">
        <v>0.1551488</v>
      </c>
    </row>
    <row r="15" spans="1:7" ht="12.75">
      <c r="A15" t="s">
        <v>23</v>
      </c>
      <c r="B15" s="53">
        <v>-0.4154389</v>
      </c>
      <c r="C15" s="53">
        <v>-0.263526</v>
      </c>
      <c r="D15" s="53">
        <v>-0.1971334</v>
      </c>
      <c r="E15" s="53">
        <v>-0.1839524</v>
      </c>
      <c r="F15" s="53">
        <v>-0.3156044</v>
      </c>
      <c r="G15" s="53">
        <v>-0.2573404</v>
      </c>
    </row>
    <row r="16" spans="1:7" ht="12.75">
      <c r="A16" t="s">
        <v>24</v>
      </c>
      <c r="B16" s="53">
        <v>-0.0181086</v>
      </c>
      <c r="C16" s="53">
        <v>-0.04409808</v>
      </c>
      <c r="D16" s="53">
        <v>0.01246332</v>
      </c>
      <c r="E16" s="53">
        <v>-0.0464737</v>
      </c>
      <c r="F16" s="53">
        <v>-0.02769754</v>
      </c>
      <c r="G16" s="53">
        <v>-0.02511328</v>
      </c>
    </row>
    <row r="17" spans="1:7" ht="12.75">
      <c r="A17" t="s">
        <v>25</v>
      </c>
      <c r="B17" s="53">
        <v>-0.02557938</v>
      </c>
      <c r="C17" s="53">
        <v>-0.02523469</v>
      </c>
      <c r="D17" s="53">
        <v>-0.02549635</v>
      </c>
      <c r="E17" s="53">
        <v>-0.0251751</v>
      </c>
      <c r="F17" s="53">
        <v>-0.03785609</v>
      </c>
      <c r="G17" s="53">
        <v>-0.02702556</v>
      </c>
    </row>
    <row r="18" spans="1:7" ht="12.75">
      <c r="A18" t="s">
        <v>26</v>
      </c>
      <c r="B18" s="53">
        <v>0.01793152</v>
      </c>
      <c r="C18" s="53">
        <v>-0.0187261</v>
      </c>
      <c r="D18" s="53">
        <v>-0.02327029</v>
      </c>
      <c r="E18" s="53">
        <v>-0.01931708</v>
      </c>
      <c r="F18" s="53">
        <v>0.048775</v>
      </c>
      <c r="G18" s="53">
        <v>-0.005645454</v>
      </c>
    </row>
    <row r="19" spans="1:7" ht="12.75">
      <c r="A19" t="s">
        <v>27</v>
      </c>
      <c r="B19" s="53">
        <v>-0.2199715</v>
      </c>
      <c r="C19" s="53">
        <v>-0.1863658</v>
      </c>
      <c r="D19" s="53">
        <v>-0.192832</v>
      </c>
      <c r="E19" s="53">
        <v>-0.1977235</v>
      </c>
      <c r="F19" s="53">
        <v>-0.1493654</v>
      </c>
      <c r="G19" s="53">
        <v>-0.1905674</v>
      </c>
    </row>
    <row r="20" spans="1:7" ht="12.75">
      <c r="A20" t="s">
        <v>28</v>
      </c>
      <c r="B20" s="53">
        <v>-0.003684479</v>
      </c>
      <c r="C20" s="53">
        <v>-0.0111353</v>
      </c>
      <c r="D20" s="53">
        <v>-0.006491949</v>
      </c>
      <c r="E20" s="53">
        <v>-0.006147337</v>
      </c>
      <c r="F20" s="53">
        <v>-0.004006602</v>
      </c>
      <c r="G20" s="53">
        <v>-0.006788522</v>
      </c>
    </row>
    <row r="21" spans="1:7" ht="12.75">
      <c r="A21" t="s">
        <v>29</v>
      </c>
      <c r="B21" s="53">
        <v>-42.64728</v>
      </c>
      <c r="C21" s="53">
        <v>34.36757</v>
      </c>
      <c r="D21" s="53">
        <v>29.10991</v>
      </c>
      <c r="E21" s="53">
        <v>10.5833</v>
      </c>
      <c r="F21" s="53">
        <v>-87.06024</v>
      </c>
      <c r="G21" s="53">
        <v>0.0168612</v>
      </c>
    </row>
    <row r="22" spans="1:7" ht="12.75">
      <c r="A22" t="s">
        <v>30</v>
      </c>
      <c r="B22" s="53">
        <v>8.908794</v>
      </c>
      <c r="C22" s="53">
        <v>-6.988631</v>
      </c>
      <c r="D22" s="53">
        <v>-8.711372</v>
      </c>
      <c r="E22" s="53">
        <v>17.46897</v>
      </c>
      <c r="F22" s="53">
        <v>-14.06596</v>
      </c>
      <c r="G22" s="53">
        <v>0</v>
      </c>
    </row>
    <row r="23" spans="1:7" ht="12.75">
      <c r="A23" t="s">
        <v>31</v>
      </c>
      <c r="B23" s="53">
        <v>0.4454122</v>
      </c>
      <c r="C23" s="53">
        <v>1.071164</v>
      </c>
      <c r="D23" s="53">
        <v>0.7979343</v>
      </c>
      <c r="E23" s="53">
        <v>1.5146</v>
      </c>
      <c r="F23" s="53">
        <v>5.531876</v>
      </c>
      <c r="G23" s="53">
        <v>1.617736</v>
      </c>
    </row>
    <row r="24" spans="1:7" ht="12.75">
      <c r="A24" t="s">
        <v>32</v>
      </c>
      <c r="B24" s="53">
        <v>3.042575</v>
      </c>
      <c r="C24" s="53">
        <v>-4.886921</v>
      </c>
      <c r="D24" s="53">
        <v>-2.216705</v>
      </c>
      <c r="E24" s="53">
        <v>-0.9852265</v>
      </c>
      <c r="F24" s="53">
        <v>3.888863</v>
      </c>
      <c r="G24" s="53">
        <v>-0.9866487</v>
      </c>
    </row>
    <row r="25" spans="1:7" ht="12.75">
      <c r="A25" t="s">
        <v>33</v>
      </c>
      <c r="B25" s="53">
        <v>0.5784404</v>
      </c>
      <c r="C25" s="53">
        <v>1.251026</v>
      </c>
      <c r="D25" s="53">
        <v>1.222735</v>
      </c>
      <c r="E25" s="53">
        <v>1.524307</v>
      </c>
      <c r="F25" s="53">
        <v>-1.767038</v>
      </c>
      <c r="G25" s="53">
        <v>0.8094191</v>
      </c>
    </row>
    <row r="26" spans="1:7" ht="12.75">
      <c r="A26" t="s">
        <v>34</v>
      </c>
      <c r="B26" s="53">
        <v>0.1189818</v>
      </c>
      <c r="C26" s="53">
        <v>-1.264066</v>
      </c>
      <c r="D26" s="53">
        <v>-0.434363</v>
      </c>
      <c r="E26" s="53">
        <v>0.2448115</v>
      </c>
      <c r="F26" s="53">
        <v>1.995082</v>
      </c>
      <c r="G26" s="53">
        <v>-0.06581422</v>
      </c>
    </row>
    <row r="27" spans="1:7" ht="12.75">
      <c r="A27" t="s">
        <v>35</v>
      </c>
      <c r="B27" s="53">
        <v>0.07543676</v>
      </c>
      <c r="C27" s="53">
        <v>-0.5228512</v>
      </c>
      <c r="D27" s="53">
        <v>-0.6395675</v>
      </c>
      <c r="E27" s="53">
        <v>-0.5853255</v>
      </c>
      <c r="F27" s="53">
        <v>0.2214237</v>
      </c>
      <c r="G27" s="53">
        <v>-0.3799764</v>
      </c>
    </row>
    <row r="28" spans="1:7" ht="12.75">
      <c r="A28" t="s">
        <v>36</v>
      </c>
      <c r="B28" s="53">
        <v>0.4783114</v>
      </c>
      <c r="C28" s="53">
        <v>0.1225262</v>
      </c>
      <c r="D28" s="53">
        <v>0.2376826</v>
      </c>
      <c r="E28" s="53">
        <v>0.2220366</v>
      </c>
      <c r="F28" s="53">
        <v>0.3729297</v>
      </c>
      <c r="G28" s="53">
        <v>0.2590731</v>
      </c>
    </row>
    <row r="29" spans="1:7" ht="12.75">
      <c r="A29" t="s">
        <v>37</v>
      </c>
      <c r="B29" s="53">
        <v>0.1236235</v>
      </c>
      <c r="C29" s="53">
        <v>0.02048929</v>
      </c>
      <c r="D29" s="53">
        <v>-0.01158965</v>
      </c>
      <c r="E29" s="53">
        <v>0.06900335</v>
      </c>
      <c r="F29" s="53">
        <v>-0.05084628</v>
      </c>
      <c r="G29" s="53">
        <v>0.02983698</v>
      </c>
    </row>
    <row r="30" spans="1:7" ht="12.75">
      <c r="A30" t="s">
        <v>38</v>
      </c>
      <c r="B30" s="53">
        <v>-0.01542339</v>
      </c>
      <c r="C30" s="53">
        <v>-0.06074717</v>
      </c>
      <c r="D30" s="53">
        <v>-0.1100668</v>
      </c>
      <c r="E30" s="53">
        <v>0.00130208</v>
      </c>
      <c r="F30" s="53">
        <v>0.246234</v>
      </c>
      <c r="G30" s="53">
        <v>-0.01012265</v>
      </c>
    </row>
    <row r="31" spans="1:7" ht="12.75">
      <c r="A31" t="s">
        <v>39</v>
      </c>
      <c r="B31" s="53">
        <v>-0.0109809</v>
      </c>
      <c r="C31" s="53">
        <v>-0.06135163</v>
      </c>
      <c r="D31" s="53">
        <v>-0.06646242</v>
      </c>
      <c r="E31" s="53">
        <v>-0.0329432</v>
      </c>
      <c r="F31" s="53">
        <v>0.02351407</v>
      </c>
      <c r="G31" s="53">
        <v>-0.03712336</v>
      </c>
    </row>
    <row r="32" spans="1:7" ht="12.75">
      <c r="A32" t="s">
        <v>40</v>
      </c>
      <c r="B32" s="53">
        <v>0.03908319</v>
      </c>
      <c r="C32" s="53">
        <v>0.08263562</v>
      </c>
      <c r="D32" s="53">
        <v>0.07720378</v>
      </c>
      <c r="E32" s="53">
        <v>0.03999487</v>
      </c>
      <c r="F32" s="53">
        <v>0.02450542</v>
      </c>
      <c r="G32" s="53">
        <v>0.05700179</v>
      </c>
    </row>
    <row r="33" spans="1:7" ht="12.75">
      <c r="A33" t="s">
        <v>41</v>
      </c>
      <c r="B33" s="53">
        <v>0.09065124</v>
      </c>
      <c r="C33" s="53">
        <v>0.03942041</v>
      </c>
      <c r="D33" s="53">
        <v>0.03753774</v>
      </c>
      <c r="E33" s="53">
        <v>0.05224693</v>
      </c>
      <c r="F33" s="53">
        <v>0.0848237</v>
      </c>
      <c r="G33" s="53">
        <v>0.05552856</v>
      </c>
    </row>
    <row r="34" spans="1:7" ht="12.75">
      <c r="A34" t="s">
        <v>42</v>
      </c>
      <c r="B34" s="53">
        <v>0.0008545369</v>
      </c>
      <c r="C34" s="53">
        <v>0.004910875</v>
      </c>
      <c r="D34" s="53">
        <v>-0.0006628557</v>
      </c>
      <c r="E34" s="53">
        <v>-0.002734007</v>
      </c>
      <c r="F34" s="53">
        <v>-0.03286265</v>
      </c>
      <c r="G34" s="53">
        <v>-0.003925656</v>
      </c>
    </row>
    <row r="35" spans="1:7" ht="12.75">
      <c r="A35" t="s">
        <v>43</v>
      </c>
      <c r="B35" s="53">
        <v>-0.003946832</v>
      </c>
      <c r="C35" s="53">
        <v>-0.00179983</v>
      </c>
      <c r="D35" s="53">
        <v>0.003028781</v>
      </c>
      <c r="E35" s="53">
        <v>0.0009532331</v>
      </c>
      <c r="F35" s="53">
        <v>0.002247227</v>
      </c>
      <c r="G35" s="53">
        <v>0.0002533413</v>
      </c>
    </row>
    <row r="36" spans="1:6" ht="12.75">
      <c r="A36" t="s">
        <v>44</v>
      </c>
      <c r="B36" s="53">
        <v>22.3114</v>
      </c>
      <c r="C36" s="53">
        <v>22.3114</v>
      </c>
      <c r="D36" s="53">
        <v>22.31751</v>
      </c>
      <c r="E36" s="53">
        <v>22.31445</v>
      </c>
      <c r="F36" s="53">
        <v>22.32056</v>
      </c>
    </row>
    <row r="37" spans="1:6" ht="12.75">
      <c r="A37" t="s">
        <v>45</v>
      </c>
      <c r="B37" s="53">
        <v>0.4124959</v>
      </c>
      <c r="C37" s="53">
        <v>0.3911336</v>
      </c>
      <c r="D37" s="53">
        <v>0.3758748</v>
      </c>
      <c r="E37" s="53">
        <v>0.3707886</v>
      </c>
      <c r="F37" s="53">
        <v>0.3646851</v>
      </c>
    </row>
    <row r="38" spans="1:7" ht="12.75">
      <c r="A38" t="s">
        <v>55</v>
      </c>
      <c r="B38" s="53">
        <v>8.872418E-05</v>
      </c>
      <c r="C38" s="53">
        <v>-0.0001912799</v>
      </c>
      <c r="D38" s="53">
        <v>-0.0001095242</v>
      </c>
      <c r="E38" s="53">
        <v>-7.953726E-05</v>
      </c>
      <c r="F38" s="53">
        <v>0.0006152869</v>
      </c>
      <c r="G38" s="53">
        <v>0</v>
      </c>
    </row>
    <row r="39" spans="1:7" ht="12.75">
      <c r="A39" t="s">
        <v>56</v>
      </c>
      <c r="B39" s="53">
        <v>7.242134E-05</v>
      </c>
      <c r="C39" s="53">
        <v>-5.855855E-05</v>
      </c>
      <c r="D39" s="53">
        <v>-4.958225E-05</v>
      </c>
      <c r="E39" s="53">
        <v>-1.785267E-05</v>
      </c>
      <c r="F39" s="53">
        <v>0.0001488679</v>
      </c>
      <c r="G39" s="53">
        <v>0.0006570738</v>
      </c>
    </row>
    <row r="40" spans="2:7" ht="12.75">
      <c r="B40" t="s">
        <v>46</v>
      </c>
      <c r="C40">
        <v>-0.00375</v>
      </c>
      <c r="D40" t="s">
        <v>47</v>
      </c>
      <c r="E40">
        <v>3.116983</v>
      </c>
      <c r="F40" t="s">
        <v>48</v>
      </c>
      <c r="G40">
        <v>54.965023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8.872417667409892E-05</v>
      </c>
      <c r="C50">
        <f>-0.017/(C7*C7+C22*C22)*(C21*C22+C6*C7)</f>
        <v>-0.00019127996559195588</v>
      </c>
      <c r="D50">
        <f>-0.017/(D7*D7+D22*D22)*(D21*D22+D6*D7)</f>
        <v>-0.00010952422105092438</v>
      </c>
      <c r="E50">
        <f>-0.017/(E7*E7+E22*E22)*(E21*E22+E6*E7)</f>
        <v>-7.953726276971555E-05</v>
      </c>
      <c r="F50">
        <f>-0.017/(F7*F7+F22*F22)*(F21*F22+F6*F7)</f>
        <v>0.0006152869930520286</v>
      </c>
      <c r="G50">
        <f>(B50*B$4+C50*C$4+D50*D$4+E50*E$4+F50*F$4)/SUM(B$4:F$4)</f>
        <v>3.558163053759378E-06</v>
      </c>
    </row>
    <row r="51" spans="1:7" ht="12.75">
      <c r="A51" t="s">
        <v>59</v>
      </c>
      <c r="B51">
        <f>-0.017/(B7*B7+B22*B22)*(B21*B7-B6*B22)</f>
        <v>7.242133345871911E-05</v>
      </c>
      <c r="C51">
        <f>-0.017/(C7*C7+C22*C22)*(C21*C7-C6*C22)</f>
        <v>-5.8558547509721484E-05</v>
      </c>
      <c r="D51">
        <f>-0.017/(D7*D7+D22*D22)*(D21*D7-D6*D22)</f>
        <v>-4.958225762325848E-05</v>
      </c>
      <c r="E51">
        <f>-0.017/(E7*E7+E22*E22)*(E21*E7-E6*E22)</f>
        <v>-1.7852666594279373E-05</v>
      </c>
      <c r="F51">
        <f>-0.017/(F7*F7+F22*F22)*(F21*F7-F6*F22)</f>
        <v>0.000148867868223279</v>
      </c>
      <c r="G51">
        <f>(B51*B$4+C51*C$4+D51*D$4+E51*E$4+F51*F$4)/SUM(B$4:F$4)</f>
        <v>5.8543136487111205E-08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9999.989253125086</v>
      </c>
      <c r="C62">
        <f>C7+(2/0.017)*(C8*C50-C23*C51)</f>
        <v>10000.041716263459</v>
      </c>
      <c r="D62">
        <f>D7+(2/0.017)*(D8*D50-D23*D51)</f>
        <v>10000.053064247242</v>
      </c>
      <c r="E62">
        <f>E7+(2/0.017)*(E8*E50-E23*E51)</f>
        <v>10000.038426538551</v>
      </c>
      <c r="F62">
        <f>F7+(2/0.017)*(F8*F50-F23*F51)</f>
        <v>9999.927645997215</v>
      </c>
    </row>
    <row r="63" spans="1:6" ht="12.75">
      <c r="A63" t="s">
        <v>67</v>
      </c>
      <c r="B63">
        <f>B8+(3/0.017)*(B9*B50-B24*B51)</f>
        <v>-0.6989613447070617</v>
      </c>
      <c r="C63">
        <f>C8+(3/0.017)*(C9*C50-C24*C51)</f>
        <v>-1.5943005881334011</v>
      </c>
      <c r="D63">
        <f>D8+(3/0.017)*(D9*D50-D24*D51)</f>
        <v>-3.77711577585826</v>
      </c>
      <c r="E63">
        <f>E8+(3/0.017)*(E9*E50-E24*E51)</f>
        <v>-3.7631430377132427</v>
      </c>
      <c r="F63">
        <f>F8+(3/0.017)*(F9*F50-F24*F51)</f>
        <v>0.1777003048686595</v>
      </c>
    </row>
    <row r="64" spans="1:6" ht="12.75">
      <c r="A64" t="s">
        <v>68</v>
      </c>
      <c r="B64">
        <f>B9+(4/0.017)*(B10*B50-B25*B51)</f>
        <v>0.38850300636873314</v>
      </c>
      <c r="C64">
        <f>C9+(4/0.017)*(C10*C50-C25*C51)</f>
        <v>0.4775036022884003</v>
      </c>
      <c r="D64">
        <f>D9+(4/0.017)*(D10*D50-D25*D51)</f>
        <v>0.005831002921762231</v>
      </c>
      <c r="E64">
        <f>E9+(4/0.017)*(E10*E50-E25*E51)</f>
        <v>-0.5004027830403476</v>
      </c>
      <c r="F64">
        <f>F9+(4/0.017)*(F10*F50-F25*F51)</f>
        <v>-0.7548276154232987</v>
      </c>
    </row>
    <row r="65" spans="1:6" ht="12.75">
      <c r="A65" t="s">
        <v>69</v>
      </c>
      <c r="B65">
        <f>B10+(5/0.017)*(B11*B50-B26*B51)</f>
        <v>1.009719664657309</v>
      </c>
      <c r="C65">
        <f>C10+(5/0.017)*(C11*C50-C26*C51)</f>
        <v>1.5213324622190556</v>
      </c>
      <c r="D65">
        <f>D10+(5/0.017)*(D11*D50-D26*D51)</f>
        <v>1.7171401759904685</v>
      </c>
      <c r="E65">
        <f>E10+(5/0.017)*(E11*E50-E26*E51)</f>
        <v>2.03765648486787</v>
      </c>
      <c r="F65">
        <f>F10+(5/0.017)*(F11*F50-F26*F51)</f>
        <v>0.5195621423061467</v>
      </c>
    </row>
    <row r="66" spans="1:6" ht="12.75">
      <c r="A66" t="s">
        <v>70</v>
      </c>
      <c r="B66">
        <f>B11+(6/0.017)*(B12*B50-B27*B51)</f>
        <v>3.0497079864320447</v>
      </c>
      <c r="C66">
        <f>C11+(6/0.017)*(C12*C50-C27*C51)</f>
        <v>0.9344639982217551</v>
      </c>
      <c r="D66">
        <f>D11+(6/0.017)*(D12*D50-D27*D51)</f>
        <v>1.3953879709899777</v>
      </c>
      <c r="E66">
        <f>E11+(6/0.017)*(E12*E50-E27*E51)</f>
        <v>1.0940262273190544</v>
      </c>
      <c r="F66">
        <f>F11+(6/0.017)*(F12*F50-F27*F51)</f>
        <v>13.765557032663803</v>
      </c>
    </row>
    <row r="67" spans="1:6" ht="12.75">
      <c r="A67" t="s">
        <v>71</v>
      </c>
      <c r="B67">
        <f>B12+(7/0.017)*(B13*B50-B28*B51)</f>
        <v>-0.08128035917691812</v>
      </c>
      <c r="C67">
        <f>C12+(7/0.017)*(C13*C50-C28*C51)</f>
        <v>-0.12111873354402501</v>
      </c>
      <c r="D67">
        <f>D12+(7/0.017)*(D13*D50-D28*D51)</f>
        <v>0.052074650447112736</v>
      </c>
      <c r="E67">
        <f>E12+(7/0.017)*(E13*E50-E28*E51)</f>
        <v>-0.14710636462164284</v>
      </c>
      <c r="F67">
        <f>F12+(7/0.017)*(F13*F50-F28*F51)</f>
        <v>-0.06145815124163734</v>
      </c>
    </row>
    <row r="68" spans="1:6" ht="12.75">
      <c r="A68" t="s">
        <v>72</v>
      </c>
      <c r="B68">
        <f>B13+(8/0.017)*(B14*B50-B29*B51)</f>
        <v>-0.015643759898076485</v>
      </c>
      <c r="C68">
        <f>C13+(8/0.017)*(C14*C50-C29*C51)</f>
        <v>-0.012367521270776808</v>
      </c>
      <c r="D68">
        <f>D13+(8/0.017)*(D14*D50-D29*D51)</f>
        <v>0.07456648325207278</v>
      </c>
      <c r="E68">
        <f>E13+(8/0.017)*(E14*E50-E29*E51)</f>
        <v>0.016550981690049895</v>
      </c>
      <c r="F68">
        <f>F13+(8/0.017)*(F14*F50-F29*F51)</f>
        <v>-0.028777338451073192</v>
      </c>
    </row>
    <row r="69" spans="1:6" ht="12.75">
      <c r="A69" t="s">
        <v>73</v>
      </c>
      <c r="B69">
        <f>B14+(9/0.017)*(B15*B50-B30*B51)</f>
        <v>0.1423248042931909</v>
      </c>
      <c r="C69">
        <f>C14+(9/0.017)*(C15*C50-C30*C51)</f>
        <v>0.20045062962050214</v>
      </c>
      <c r="D69">
        <f>D14+(9/0.017)*(D15*D50-D30*D51)</f>
        <v>0.11961107616486903</v>
      </c>
      <c r="E69">
        <f>E14+(9/0.017)*(E15*E50-E30*E51)</f>
        <v>0.16390356728143235</v>
      </c>
      <c r="F69">
        <f>F14+(9/0.017)*(F15*F50-F30*F51)</f>
        <v>0.06696827550548679</v>
      </c>
    </row>
    <row r="70" spans="1:6" ht="12.75">
      <c r="A70" t="s">
        <v>74</v>
      </c>
      <c r="B70">
        <f>B15+(10/0.017)*(B16*B50-B31*B51)</f>
        <v>-0.4159162054147904</v>
      </c>
      <c r="C70">
        <f>C15+(10/0.017)*(C16*C50-C31*C51)</f>
        <v>-0.2606775194794603</v>
      </c>
      <c r="D70">
        <f>D15+(10/0.017)*(D16*D50-D31*D51)</f>
        <v>-0.19987480720318446</v>
      </c>
      <c r="E70">
        <f>E15+(10/0.017)*(E16*E50-E31*E51)</f>
        <v>-0.18212400769256926</v>
      </c>
      <c r="F70">
        <f>F15+(10/0.017)*(F16*F50-F31*F51)</f>
        <v>-0.3276881797504066</v>
      </c>
    </row>
    <row r="71" spans="1:6" ht="12.75">
      <c r="A71" t="s">
        <v>75</v>
      </c>
      <c r="B71">
        <f>B16+(11/0.017)*(B17*B50-B32*B51)</f>
        <v>-0.02140857810738225</v>
      </c>
      <c r="C71">
        <f>C16+(11/0.017)*(C17*C50-C32*C51)</f>
        <v>-0.03784366601990714</v>
      </c>
      <c r="D71">
        <f>D16+(11/0.017)*(D17*D50-D32*D51)</f>
        <v>0.016747111847720715</v>
      </c>
      <c r="E71">
        <f>E16+(11/0.017)*(E17*E50-E32*E51)</f>
        <v>-0.04471604647888238</v>
      </c>
      <c r="F71">
        <f>F16+(11/0.017)*(F17*F50-F32*F51)</f>
        <v>-0.04512958256596199</v>
      </c>
    </row>
    <row r="72" spans="1:6" ht="12.75">
      <c r="A72" t="s">
        <v>76</v>
      </c>
      <c r="B72">
        <f>B17+(12/0.017)*(B18*B50-B33*B51)</f>
        <v>-0.029090526587273815</v>
      </c>
      <c r="C72">
        <f>C17+(12/0.017)*(C18*C50-C33*C51)</f>
        <v>-0.021076810200817017</v>
      </c>
      <c r="D72">
        <f>D17+(12/0.017)*(D18*D50-D33*D51)</f>
        <v>-0.02238350321330305</v>
      </c>
      <c r="E72">
        <f>E17+(12/0.017)*(E18*E50-E33*E51)</f>
        <v>-0.023432153160163574</v>
      </c>
      <c r="F72">
        <f>F17+(12/0.017)*(F18*F50-F33*F51)</f>
        <v>-0.025585666687787008</v>
      </c>
    </row>
    <row r="73" spans="1:6" ht="12.75">
      <c r="A73" t="s">
        <v>77</v>
      </c>
      <c r="B73">
        <f>B18+(13/0.017)*(B19*B50-B34*B51)</f>
        <v>0.002959590582135003</v>
      </c>
      <c r="C73">
        <f>C18+(13/0.017)*(C19*C50-C34*C51)</f>
        <v>0.008754078102396985</v>
      </c>
      <c r="D73">
        <f>D18+(13/0.017)*(D19*D50-D34*D51)</f>
        <v>-0.007145006867594339</v>
      </c>
      <c r="E73">
        <f>E18+(13/0.017)*(E19*E50-E34*E51)</f>
        <v>-0.007328344907203795</v>
      </c>
      <c r="F73">
        <f>F18+(13/0.017)*(F19*F50-F34*F51)</f>
        <v>-0.017762361021793793</v>
      </c>
    </row>
    <row r="74" spans="1:6" ht="12.75">
      <c r="A74" t="s">
        <v>78</v>
      </c>
      <c r="B74">
        <f>B19+(14/0.017)*(B20*B50-B35*B51)</f>
        <v>-0.22000532031830508</v>
      </c>
      <c r="C74">
        <f>C19+(14/0.017)*(C20*C50-C35*C51)</f>
        <v>-0.1846985116950539</v>
      </c>
      <c r="D74">
        <f>D19+(14/0.017)*(D20*D50-D35*D51)</f>
        <v>-0.19212277691763807</v>
      </c>
      <c r="E74">
        <f>E19+(14/0.017)*(E20*E50-E35*E51)</f>
        <v>-0.19730682696739205</v>
      </c>
      <c r="F74">
        <f>F19+(14/0.017)*(F20*F50-F35*F51)</f>
        <v>-0.15167107646222122</v>
      </c>
    </row>
    <row r="75" spans="1:6" ht="12.75">
      <c r="A75" t="s">
        <v>79</v>
      </c>
      <c r="B75" s="53">
        <f>B20</f>
        <v>-0.003684479</v>
      </c>
      <c r="C75" s="53">
        <f>C20</f>
        <v>-0.0111353</v>
      </c>
      <c r="D75" s="53">
        <f>D20</f>
        <v>-0.006491949</v>
      </c>
      <c r="E75" s="53">
        <f>E20</f>
        <v>-0.006147337</v>
      </c>
      <c r="F75" s="53">
        <f>F20</f>
        <v>-0.004006602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8.907768773893203</v>
      </c>
      <c r="C82">
        <f>C22+(2/0.017)*(C8*C51+C23*C50)</f>
        <v>-7.002224093822313</v>
      </c>
      <c r="D82">
        <f>D22+(2/0.017)*(D8*D51+D23*D50)</f>
        <v>-8.699738175482615</v>
      </c>
      <c r="E82">
        <f>E22+(2/0.017)*(E8*E51+E23*E50)</f>
        <v>17.462708460256746</v>
      </c>
      <c r="F82">
        <f>F22+(2/0.017)*(F8*F51+F23*F50)</f>
        <v>-13.659590592809135</v>
      </c>
    </row>
    <row r="83" spans="1:6" ht="12.75">
      <c r="A83" t="s">
        <v>82</v>
      </c>
      <c r="B83">
        <f>B23+(3/0.017)*(B9*B51+B24*B50)</f>
        <v>0.4978927485340183</v>
      </c>
      <c r="C83">
        <f>C23+(3/0.017)*(C9*C51+C24*C50)</f>
        <v>1.230624890005823</v>
      </c>
      <c r="D83">
        <f>D23+(3/0.017)*(D9*D51+D24*D50)</f>
        <v>0.8404532836859974</v>
      </c>
      <c r="E83">
        <f>E23+(3/0.017)*(E9*E51+E24*E50)</f>
        <v>1.52990373108204</v>
      </c>
      <c r="F83">
        <f>F23+(3/0.017)*(F9*F51+F24*F50)</f>
        <v>5.939849653680593</v>
      </c>
    </row>
    <row r="84" spans="1:6" ht="12.75">
      <c r="A84" t="s">
        <v>83</v>
      </c>
      <c r="B84">
        <f>B24+(4/0.017)*(B10*B51+B25*B50)</f>
        <v>3.070541904289341</v>
      </c>
      <c r="C84">
        <f>C24+(4/0.017)*(C10*C51+C25*C50)</f>
        <v>-4.965213870967476</v>
      </c>
      <c r="D84">
        <f>D24+(4/0.017)*(D10*D51+D25*D50)</f>
        <v>-2.2688514883903736</v>
      </c>
      <c r="E84">
        <f>E24+(4/0.017)*(E10*E51+E25*E50)</f>
        <v>-1.0224148684335979</v>
      </c>
      <c r="F84">
        <f>F24+(4/0.017)*(F10*F51+F25*F50)</f>
        <v>3.5669474058896515</v>
      </c>
    </row>
    <row r="85" spans="1:6" ht="12.75">
      <c r="A85" t="s">
        <v>84</v>
      </c>
      <c r="B85">
        <f>B25+(5/0.017)*(B11*B51+B26*B50)</f>
        <v>0.6465905770958121</v>
      </c>
      <c r="C85">
        <f>C25+(5/0.017)*(C11*C51+C26*C50)</f>
        <v>1.3060043703192548</v>
      </c>
      <c r="D85">
        <f>D25+(5/0.017)*(D11*D51+D26*D50)</f>
        <v>1.216186287818274</v>
      </c>
      <c r="E85">
        <f>E25+(5/0.017)*(E11*E51+E26*E50)</f>
        <v>1.5128380056374349</v>
      </c>
      <c r="F85">
        <f>F25+(5/0.017)*(F11*F51+F26*F50)</f>
        <v>-0.8026076041981689</v>
      </c>
    </row>
    <row r="86" spans="1:6" ht="12.75">
      <c r="A86" t="s">
        <v>85</v>
      </c>
      <c r="B86">
        <f>B26+(6/0.017)*(B12*B51+B27*B50)</f>
        <v>0.11964803671086653</v>
      </c>
      <c r="C86">
        <f>C26+(6/0.017)*(C12*C51+C27*C50)</f>
        <v>-1.226208391231522</v>
      </c>
      <c r="D86">
        <f>D26+(6/0.017)*(D12*D51+D27*D50)</f>
        <v>-0.4105300773623558</v>
      </c>
      <c r="E86">
        <f>E26+(6/0.017)*(E12*E51+E27*E50)</f>
        <v>0.26217543400160004</v>
      </c>
      <c r="F86">
        <f>F26+(6/0.017)*(F12*F51+F27*F50)</f>
        <v>2.0422980395903383</v>
      </c>
    </row>
    <row r="87" spans="1:6" ht="12.75">
      <c r="A87" t="s">
        <v>86</v>
      </c>
      <c r="B87">
        <f>B27+(7/0.017)*(B13*B51+B28*B50)</f>
        <v>0.09236950910580162</v>
      </c>
      <c r="C87">
        <f>C27+(7/0.017)*(C13*C51+C28*C50)</f>
        <v>-0.532571060490734</v>
      </c>
      <c r="D87">
        <f>D27+(7/0.017)*(D13*D51+D28*D50)</f>
        <v>-0.6519313217118468</v>
      </c>
      <c r="E87">
        <f>E27+(7/0.017)*(E13*E51+E28*E50)</f>
        <v>-0.5927577094248137</v>
      </c>
      <c r="F87">
        <f>F27+(7/0.017)*(F13*F51+F28*F50)</f>
        <v>0.310566664952433</v>
      </c>
    </row>
    <row r="88" spans="1:6" ht="12.75">
      <c r="A88" t="s">
        <v>87</v>
      </c>
      <c r="B88">
        <f>B28+(8/0.017)*(B14*B51+B29*B50)</f>
        <v>0.4889684059942064</v>
      </c>
      <c r="C88">
        <f>C28+(8/0.017)*(C14*C51+C29*C50)</f>
        <v>0.11584155770746969</v>
      </c>
      <c r="D88">
        <f>D28+(8/0.017)*(D14*D51+D29*D50)</f>
        <v>0.23568836750623012</v>
      </c>
      <c r="E88">
        <f>E28+(8/0.017)*(E14*E51+E29*E50)</f>
        <v>0.21814203560123716</v>
      </c>
      <c r="F88">
        <f>F28+(8/0.017)*(F14*F51+F29*F50)</f>
        <v>0.37146038660435343</v>
      </c>
    </row>
    <row r="89" spans="1:6" ht="12.75">
      <c r="A89" t="s">
        <v>88</v>
      </c>
      <c r="B89">
        <f>B29+(9/0.017)*(B15*B51+B30*B50)</f>
        <v>0.10697081763581924</v>
      </c>
      <c r="C89">
        <f>C29+(9/0.017)*(C15*C51+C30*C50)</f>
        <v>0.034810628082711764</v>
      </c>
      <c r="D89">
        <f>D29+(9/0.017)*(D15*D51+D30*D50)</f>
        <v>-3.296199843231054E-05</v>
      </c>
      <c r="E89">
        <f>E29+(9/0.017)*(E15*E51+E30*E50)</f>
        <v>0.07068713193445841</v>
      </c>
      <c r="F89">
        <f>F29+(9/0.017)*(F15*F51+F30*F50)</f>
        <v>0.004488485232680903</v>
      </c>
    </row>
    <row r="90" spans="1:6" ht="12.75">
      <c r="A90" t="s">
        <v>89</v>
      </c>
      <c r="B90">
        <f>B30+(10/0.017)*(B16*B51+B31*B50)</f>
        <v>-0.016767931335712454</v>
      </c>
      <c r="C90">
        <f>C30+(10/0.017)*(C16*C51+C31*C50)</f>
        <v>-0.05232501871283653</v>
      </c>
      <c r="D90">
        <f>D30+(10/0.017)*(D16*D51+D31*D50)</f>
        <v>-0.10614839691965985</v>
      </c>
      <c r="E90">
        <f>E30+(10/0.017)*(E16*E51+E31*E50)</f>
        <v>0.0033314278978693263</v>
      </c>
      <c r="F90">
        <f>F30+(10/0.017)*(F16*F51+F31*F50)</f>
        <v>0.2523190751116976</v>
      </c>
    </row>
    <row r="91" spans="1:6" ht="12.75">
      <c r="A91" t="s">
        <v>90</v>
      </c>
      <c r="B91">
        <f>B31+(11/0.017)*(B17*B51+B32*B50)</f>
        <v>-0.009935815205594063</v>
      </c>
      <c r="C91">
        <f>C31+(11/0.017)*(C17*C51+C32*C50)</f>
        <v>-0.07062322701924295</v>
      </c>
      <c r="D91">
        <f>D31+(11/0.017)*(D17*D51+D32*D50)</f>
        <v>-0.0711157547057574</v>
      </c>
      <c r="E91">
        <f>E31+(11/0.017)*(E17*E51+E32*E50)</f>
        <v>-0.03471073164684604</v>
      </c>
      <c r="F91">
        <f>F31+(11/0.017)*(F17*F51+F32*F50)</f>
        <v>0.029623800496752527</v>
      </c>
    </row>
    <row r="92" spans="1:6" ht="12.75">
      <c r="A92" t="s">
        <v>91</v>
      </c>
      <c r="B92">
        <f>B32+(12/0.017)*(B18*B51+B33*B50)</f>
        <v>0.04567724733376082</v>
      </c>
      <c r="C92">
        <f>C32+(12/0.017)*(C18*C51+C33*C50)</f>
        <v>0.0780870825045419</v>
      </c>
      <c r="D92">
        <f>D32+(12/0.017)*(D18*D51+D33*D50)</f>
        <v>0.07511613419781352</v>
      </c>
      <c r="E92">
        <f>E32+(12/0.017)*(E18*E51+E33*E50)</f>
        <v>0.03730495253305465</v>
      </c>
      <c r="F92">
        <f>F32+(12/0.017)*(F18*F51+F33*F50)</f>
        <v>0.06647150206009726</v>
      </c>
    </row>
    <row r="93" spans="1:6" ht="12.75">
      <c r="A93" t="s">
        <v>92</v>
      </c>
      <c r="B93">
        <f>B33+(13/0.017)*(B19*B51+B34*B50)</f>
        <v>0.07852697255821656</v>
      </c>
      <c r="C93">
        <f>C33+(13/0.017)*(C19*C51+C34*C50)</f>
        <v>0.04704755477541125</v>
      </c>
      <c r="D93">
        <f>D33+(13/0.017)*(D19*D51+D34*D50)</f>
        <v>0.04490464473710929</v>
      </c>
      <c r="E93">
        <f>E33+(13/0.017)*(E19*E51+E34*E50)</f>
        <v>0.055112548413814945</v>
      </c>
      <c r="F93">
        <f>F33+(13/0.017)*(F19*F51+F34*F50)</f>
        <v>0.05235759957499989</v>
      </c>
    </row>
    <row r="94" spans="1:6" ht="12.75">
      <c r="A94" t="s">
        <v>93</v>
      </c>
      <c r="B94">
        <f>B34+(14/0.017)*(B20*B51+B35*B50)</f>
        <v>0.0003464074748633593</v>
      </c>
      <c r="C94">
        <f>C34+(14/0.017)*(C20*C51+C35*C50)</f>
        <v>0.005731388988458189</v>
      </c>
      <c r="D94">
        <f>D34+(14/0.017)*(D20*D51+D35*D50)</f>
        <v>-0.0006709587286760578</v>
      </c>
      <c r="E94">
        <f>E34+(14/0.017)*(E20*E51+E35*E50)</f>
        <v>-0.002706065630066199</v>
      </c>
      <c r="F94">
        <f>F34+(14/0.017)*(F20*F51+F35*F50)</f>
        <v>-0.03221516215119607</v>
      </c>
    </row>
    <row r="95" spans="1:6" ht="12.75">
      <c r="A95" t="s">
        <v>94</v>
      </c>
      <c r="B95" s="53">
        <f>B35</f>
        <v>-0.003946832</v>
      </c>
      <c r="C95" s="53">
        <f>C35</f>
        <v>-0.00179983</v>
      </c>
      <c r="D95" s="53">
        <f>D35</f>
        <v>0.003028781</v>
      </c>
      <c r="E95" s="53">
        <f>E35</f>
        <v>0.0009532331</v>
      </c>
      <c r="F95" s="53">
        <f>F35</f>
        <v>0.002247227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-0.6989620958728832</v>
      </c>
      <c r="C103">
        <f>C63*10000/C62</f>
        <v>-1.594293937334809</v>
      </c>
      <c r="D103">
        <f>D63*10000/D62</f>
        <v>-3.777095732984077</v>
      </c>
      <c r="E103">
        <f>E63*10000/E62</f>
        <v>-3.763128577312708</v>
      </c>
      <c r="F103">
        <f>F63*10000/F62</f>
        <v>0.1777015906107977</v>
      </c>
      <c r="G103">
        <f>AVERAGE(C103:E103)</f>
        <v>-3.0448394158771976</v>
      </c>
      <c r="H103">
        <f>STDEV(C103:E103)</f>
        <v>1.256228645330624</v>
      </c>
      <c r="I103">
        <f>(B103*B4+C103*C4+D103*D4+E103*E4+F103*F4)/SUM(B4:F4)</f>
        <v>-2.2746248670752465</v>
      </c>
      <c r="K103">
        <f>(LN(H103)+LN(H123))/2-LN(K114*K115^3)</f>
        <v>-4.295554183163103</v>
      </c>
    </row>
    <row r="104" spans="1:11" ht="12.75">
      <c r="A104" t="s">
        <v>68</v>
      </c>
      <c r="B104">
        <f>B64*10000/B62</f>
        <v>0.3885034238885031</v>
      </c>
      <c r="C104">
        <f>C64*10000/C62</f>
        <v>0.4775016103301024</v>
      </c>
      <c r="D104">
        <f>D64*10000/D62</f>
        <v>0.005830971980148349</v>
      </c>
      <c r="E104">
        <f>E64*10000/E62</f>
        <v>-0.5004008601730531</v>
      </c>
      <c r="F104">
        <f>F64*10000/F62</f>
        <v>-0.7548330769427538</v>
      </c>
      <c r="G104">
        <f>AVERAGE(C104:E104)</f>
        <v>-0.005689425954267431</v>
      </c>
      <c r="H104">
        <f>STDEV(C104:E104)</f>
        <v>0.48905301361965775</v>
      </c>
      <c r="I104">
        <f>(B104*B4+C104*C4+D104*D4+E104*E4+F104*F4)/SUM(B4:F4)</f>
        <v>-0.048743688372540006</v>
      </c>
      <c r="K104">
        <f>(LN(H104)+LN(H124))/2-LN(K114*K115^4)</f>
        <v>-3.2944872788401733</v>
      </c>
    </row>
    <row r="105" spans="1:11" ht="12.75">
      <c r="A105" t="s">
        <v>69</v>
      </c>
      <c r="B105">
        <f>B65*10000/B62</f>
        <v>1.0097207497915686</v>
      </c>
      <c r="C105">
        <f>C65*10000/C62</f>
        <v>1.5213261158149503</v>
      </c>
      <c r="D105">
        <f>D65*10000/D62</f>
        <v>1.717131064163735</v>
      </c>
      <c r="E105">
        <f>E65*10000/E62</f>
        <v>2.037648654889411</v>
      </c>
      <c r="F105">
        <f>F65*10000/F62</f>
        <v>0.5195659015734156</v>
      </c>
      <c r="G105">
        <f>AVERAGE(C105:E105)</f>
        <v>1.758701944956032</v>
      </c>
      <c r="H105">
        <f>STDEV(C105:E105)</f>
        <v>0.26065944196683216</v>
      </c>
      <c r="I105">
        <f>(B105*B4+C105*C4+D105*D4+E105*E4+F105*F4)/SUM(B4:F4)</f>
        <v>1.4847361334036304</v>
      </c>
      <c r="K105">
        <f>(LN(H105)+LN(H125))/2-LN(K114*K115^5)</f>
        <v>-4.309725047125559</v>
      </c>
    </row>
    <row r="106" spans="1:11" ht="12.75">
      <c r="A106" t="s">
        <v>70</v>
      </c>
      <c r="B106">
        <f>B66*10000/B62</f>
        <v>3.049711263918592</v>
      </c>
      <c r="C106">
        <f>C66*10000/C62</f>
        <v>0.9344601000033826</v>
      </c>
      <c r="D106">
        <f>D66*10000/D62</f>
        <v>1.3953805665080399</v>
      </c>
      <c r="E106">
        <f>E66*10000/E62</f>
        <v>1.0940220233711089</v>
      </c>
      <c r="F106">
        <f>F66*10000/F62</f>
        <v>13.765656632699637</v>
      </c>
      <c r="G106">
        <f>AVERAGE(C106:E106)</f>
        <v>1.141287563294177</v>
      </c>
      <c r="H106">
        <f>STDEV(C106:E106)</f>
        <v>0.2340671753127344</v>
      </c>
      <c r="I106">
        <f>(B106*B4+C106*C4+D106*D4+E106*E4+F106*F4)/SUM(B4:F4)</f>
        <v>3.1045522437464843</v>
      </c>
      <c r="K106">
        <f>(LN(H106)+LN(H126))/2-LN(K114*K115^6)</f>
        <v>-2.977647944978355</v>
      </c>
    </row>
    <row r="107" spans="1:11" ht="12.75">
      <c r="A107" t="s">
        <v>71</v>
      </c>
      <c r="B107">
        <f>B67*10000/B62</f>
        <v>-0.08128044652799729</v>
      </c>
      <c r="C107">
        <f>C67*10000/C62</f>
        <v>-0.12111822828403293</v>
      </c>
      <c r="D107">
        <f>D67*10000/D62</f>
        <v>0.052074374118366414</v>
      </c>
      <c r="E107">
        <f>E67*10000/E62</f>
        <v>-0.1471057993449759</v>
      </c>
      <c r="F107">
        <f>F67*10000/F62</f>
        <v>-0.06145859591917936</v>
      </c>
      <c r="G107">
        <f>AVERAGE(C107:E107)</f>
        <v>-0.07204988450354748</v>
      </c>
      <c r="H107">
        <f>STDEV(C107:E107)</f>
        <v>0.1082772466691027</v>
      </c>
      <c r="I107">
        <f>(B107*B4+C107*C4+D107*D4+E107*E4+F107*F4)/SUM(B4:F4)</f>
        <v>-0.0719835574986103</v>
      </c>
      <c r="K107">
        <f>(LN(H107)+LN(H127))/2-LN(K114*K115^7)</f>
        <v>-4.034206414753605</v>
      </c>
    </row>
    <row r="108" spans="1:9" ht="12.75">
      <c r="A108" t="s">
        <v>72</v>
      </c>
      <c r="B108">
        <f>B68*10000/B62</f>
        <v>-0.015643776710247633</v>
      </c>
      <c r="C108">
        <f>C68*10000/C62</f>
        <v>-0.012367469678314466</v>
      </c>
      <c r="D108">
        <f>D68*10000/D62</f>
        <v>0.07456608757274209</v>
      </c>
      <c r="E108">
        <f>E68*10000/E62</f>
        <v>0.016550918090600688</v>
      </c>
      <c r="F108">
        <f>F68*10000/F62</f>
        <v>-0.028777546668142372</v>
      </c>
      <c r="G108">
        <f>AVERAGE(C108:E108)</f>
        <v>0.026249845328342774</v>
      </c>
      <c r="H108">
        <f>STDEV(C108:E108)</f>
        <v>0.04427090168782361</v>
      </c>
      <c r="I108">
        <f>(B108*B4+C108*C4+D108*D4+E108*E4+F108*F4)/SUM(B4:F4)</f>
        <v>0.012828232721610718</v>
      </c>
    </row>
    <row r="109" spans="1:9" ht="12.75">
      <c r="A109" t="s">
        <v>73</v>
      </c>
      <c r="B109">
        <f>B69*10000/B62</f>
        <v>0.14232495724804214</v>
      </c>
      <c r="C109">
        <f>C69*10000/C62</f>
        <v>0.2004497934188629</v>
      </c>
      <c r="D109">
        <f>D69*10000/D62</f>
        <v>0.1196104414610652</v>
      </c>
      <c r="E109">
        <f>E69*10000/E62</f>
        <v>0.16390293745917786</v>
      </c>
      <c r="F109">
        <f>F69*10000/F62</f>
        <v>0.0669687600512719</v>
      </c>
      <c r="G109">
        <f>AVERAGE(C109:E109)</f>
        <v>0.16132105744636863</v>
      </c>
      <c r="H109">
        <f>STDEV(C109:E109)</f>
        <v>0.04048147458455025</v>
      </c>
      <c r="I109">
        <f>(B109*B4+C109*C4+D109*D4+E109*E4+F109*F4)/SUM(B4:F4)</f>
        <v>0.14597084395691826</v>
      </c>
    </row>
    <row r="110" spans="1:11" ht="12.75">
      <c r="A110" t="s">
        <v>74</v>
      </c>
      <c r="B110">
        <f>B70*10000/B62</f>
        <v>-0.4159166523952142</v>
      </c>
      <c r="C110">
        <f>C70*10000/C62</f>
        <v>-0.26067643203478863</v>
      </c>
      <c r="D110">
        <f>D70*10000/D62</f>
        <v>-0.19987374658819382</v>
      </c>
      <c r="E110">
        <f>E70*10000/E62</f>
        <v>-0.18212330785573821</v>
      </c>
      <c r="F110">
        <f>F70*10000/F62</f>
        <v>-0.3276905507227086</v>
      </c>
      <c r="G110">
        <f>AVERAGE(C110:E110)</f>
        <v>-0.2142244954929069</v>
      </c>
      <c r="H110">
        <f>STDEV(C110:E110)</f>
        <v>0.04119595034911697</v>
      </c>
      <c r="I110">
        <f>(B110*B4+C110*C4+D110*D4+E110*E4+F110*F4)/SUM(B4:F4)</f>
        <v>-0.25856656603018413</v>
      </c>
      <c r="K110">
        <f>EXP(AVERAGE(K103:K107))</f>
        <v>0.022769709118166684</v>
      </c>
    </row>
    <row r="111" spans="1:9" ht="12.75">
      <c r="A111" t="s">
        <v>75</v>
      </c>
      <c r="B111">
        <f>B71*10000/B62</f>
        <v>-0.021408601114938076</v>
      </c>
      <c r="C111">
        <f>C71*10000/C62</f>
        <v>-0.03784350815093152</v>
      </c>
      <c r="D111">
        <f>D71*10000/D62</f>
        <v>0.01674702298090391</v>
      </c>
      <c r="E111">
        <f>E71*10000/E62</f>
        <v>-0.04471587465125427</v>
      </c>
      <c r="F111">
        <f>F71*10000/F62</f>
        <v>-0.04512990909891885</v>
      </c>
      <c r="G111">
        <f>AVERAGE(C111:E111)</f>
        <v>-0.021937453273760624</v>
      </c>
      <c r="H111">
        <f>STDEV(C111:E111)</f>
        <v>0.033677498164976095</v>
      </c>
      <c r="I111">
        <f>(B111*B4+C111*C4+D111*D4+E111*E4+F111*F4)/SUM(B4:F4)</f>
        <v>-0.0249652588113819</v>
      </c>
    </row>
    <row r="112" spans="1:9" ht="12.75">
      <c r="A112" t="s">
        <v>76</v>
      </c>
      <c r="B112">
        <f>B72*10000/B62</f>
        <v>-0.029090557850532453</v>
      </c>
      <c r="C112">
        <f>C72*10000/C62</f>
        <v>-0.021076722276607084</v>
      </c>
      <c r="D112">
        <f>D72*10000/D62</f>
        <v>-0.02238338443755846</v>
      </c>
      <c r="E112">
        <f>E72*10000/E62</f>
        <v>-0.023432063118855897</v>
      </c>
      <c r="F112">
        <f>F72*10000/F62</f>
        <v>-0.02558585181166633</v>
      </c>
      <c r="G112">
        <f>AVERAGE(C112:E112)</f>
        <v>-0.02229738994434048</v>
      </c>
      <c r="H112">
        <f>STDEV(C112:E112)</f>
        <v>0.0011800228431853802</v>
      </c>
      <c r="I112">
        <f>(B112*B4+C112*C4+D112*D4+E112*E4+F112*F4)/SUM(B4:F4)</f>
        <v>-0.023719214724601492</v>
      </c>
    </row>
    <row r="113" spans="1:9" ht="12.75">
      <c r="A113" t="s">
        <v>77</v>
      </c>
      <c r="B113">
        <f>B73*10000/B62</f>
        <v>0.0029595937627734</v>
      </c>
      <c r="C113">
        <f>C73*10000/C62</f>
        <v>0.008754041583806481</v>
      </c>
      <c r="D113">
        <f>D73*10000/D62</f>
        <v>-0.007144968953354431</v>
      </c>
      <c r="E113">
        <f>E73*10000/E62</f>
        <v>-0.007328316747019196</v>
      </c>
      <c r="F113">
        <f>F73*10000/F62</f>
        <v>-0.017762489540515562</v>
      </c>
      <c r="G113">
        <f>AVERAGE(C113:E113)</f>
        <v>-0.001906414705522382</v>
      </c>
      <c r="H113">
        <f>STDEV(C113:E113)</f>
        <v>0.009232681101710322</v>
      </c>
      <c r="I113">
        <f>(B113*B4+C113*C4+D113*D4+E113*E4+F113*F4)/SUM(B4:F4)</f>
        <v>-0.0033201882908239933</v>
      </c>
    </row>
    <row r="114" spans="1:11" ht="12.75">
      <c r="A114" t="s">
        <v>78</v>
      </c>
      <c r="B114">
        <f>B74*10000/B62</f>
        <v>-0.22000555675552497</v>
      </c>
      <c r="C114">
        <f>C74*10000/C62</f>
        <v>-0.1846977412050907</v>
      </c>
      <c r="D114">
        <f>D74*10000/D62</f>
        <v>-0.19212175743799434</v>
      </c>
      <c r="E114">
        <f>E74*10000/E62</f>
        <v>-0.19730606878846618</v>
      </c>
      <c r="F114">
        <f>F74*10000/F62</f>
        <v>-0.1516721738711103</v>
      </c>
      <c r="G114">
        <f>AVERAGE(C114:E114)</f>
        <v>-0.19137518914385043</v>
      </c>
      <c r="H114">
        <f>STDEV(C114:E114)</f>
        <v>0.0063372315939826075</v>
      </c>
      <c r="I114">
        <f>(B114*B4+C114*C4+D114*D4+E114*E4+F114*F4)/SUM(B4:F4)</f>
        <v>-0.1902085138996685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-0.003684482959667749</v>
      </c>
      <c r="C115">
        <f>C75*10000/C62</f>
        <v>-0.011135253547882933</v>
      </c>
      <c r="D115">
        <f>D75*10000/D62</f>
        <v>-0.00649191455114412</v>
      </c>
      <c r="E115">
        <f>E75*10000/E62</f>
        <v>-0.00614731337800255</v>
      </c>
      <c r="F115">
        <f>F75*10000/F62</f>
        <v>-0.0040066309895789775</v>
      </c>
      <c r="G115">
        <f>AVERAGE(C115:E115)</f>
        <v>-0.007924827159009868</v>
      </c>
      <c r="H115">
        <f>STDEV(C115:E115)</f>
        <v>0.00278564457368704</v>
      </c>
      <c r="I115">
        <f>(B115*B4+C115*C4+D115*D4+E115*E4+F115*F4)/SUM(B4:F4)</f>
        <v>-0.0067883828419834915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8.907778346971169</v>
      </c>
      <c r="C122">
        <f>C82*10000/C62</f>
        <v>-7.002194883281659</v>
      </c>
      <c r="D122">
        <f>D82*10000/D62</f>
        <v>-8.699692011221835</v>
      </c>
      <c r="E122">
        <f>E82*10000/E62</f>
        <v>17.462641357370615</v>
      </c>
      <c r="F122">
        <f>F82*10000/F62</f>
        <v>-13.659689426129813</v>
      </c>
      <c r="G122">
        <f>AVERAGE(C122:E122)</f>
        <v>0.5869181542890404</v>
      </c>
      <c r="H122">
        <f>STDEV(C122:E122)</f>
        <v>14.639429611330854</v>
      </c>
      <c r="I122">
        <f>(B122*B4+C122*C4+D122*D4+E122*E4+F122*F4)/SUM(B4:F4)</f>
        <v>-0.11416341976399662</v>
      </c>
    </row>
    <row r="123" spans="1:9" ht="12.75">
      <c r="A123" t="s">
        <v>82</v>
      </c>
      <c r="B123">
        <f>B83*10000/B62</f>
        <v>0.4978932836137022</v>
      </c>
      <c r="C123">
        <f>C83*10000/C62</f>
        <v>1.2306197563200258</v>
      </c>
      <c r="D123">
        <f>D83*10000/D62</f>
        <v>0.8404488239075787</v>
      </c>
      <c r="E123">
        <f>E83*10000/E62</f>
        <v>1.5298978522141604</v>
      </c>
      <c r="F123">
        <f>F83*10000/F62</f>
        <v>5.93989263118139</v>
      </c>
      <c r="G123">
        <f>AVERAGE(C123:E123)</f>
        <v>1.200322144147255</v>
      </c>
      <c r="H123">
        <f>STDEV(C123:E123)</f>
        <v>0.3457216360538509</v>
      </c>
      <c r="I123">
        <f>(B123*B4+C123*C4+D123*D4+E123*E4+F123*F4)/SUM(B4:F4)</f>
        <v>1.7322227627801754</v>
      </c>
    </row>
    <row r="124" spans="1:9" ht="12.75">
      <c r="A124" t="s">
        <v>83</v>
      </c>
      <c r="B124">
        <f>B84*10000/B62</f>
        <v>3.070545204165864</v>
      </c>
      <c r="C124">
        <f>C84*10000/C62</f>
        <v>-4.965193158036886</v>
      </c>
      <c r="D124">
        <f>D84*10000/D62</f>
        <v>-2.268839448964626</v>
      </c>
      <c r="E124">
        <f>E84*10000/E62</f>
        <v>-1.022410939662259</v>
      </c>
      <c r="F124">
        <f>F84*10000/F62</f>
        <v>3.56697321436864</v>
      </c>
      <c r="G124">
        <f>AVERAGE(C124:E124)</f>
        <v>-2.752147848887924</v>
      </c>
      <c r="H124">
        <f>STDEV(C124:E124)</f>
        <v>2.015334503862845</v>
      </c>
      <c r="I124">
        <f>(B124*B4+C124*C4+D124*D4+E124*E4+F124*F4)/SUM(B4:F4)</f>
        <v>-1.065771851625913</v>
      </c>
    </row>
    <row r="125" spans="1:9" ht="12.75">
      <c r="A125" t="s">
        <v>84</v>
      </c>
      <c r="B125">
        <f>B85*10000/B62</f>
        <v>0.6465912719793642</v>
      </c>
      <c r="C125">
        <f>C85*10000/C62</f>
        <v>1.3059989221797434</v>
      </c>
      <c r="D125">
        <f>D85*10000/D62</f>
        <v>1.2161798342515324</v>
      </c>
      <c r="E125">
        <f>E85*10000/E62</f>
        <v>1.5128321923469787</v>
      </c>
      <c r="F125">
        <f>F85*10000/F62</f>
        <v>-0.8026134114274694</v>
      </c>
      <c r="G125">
        <f>AVERAGE(C125:E125)</f>
        <v>1.3450036495927515</v>
      </c>
      <c r="H125">
        <f>STDEV(C125:E125)</f>
        <v>0.15212390332002157</v>
      </c>
      <c r="I125">
        <f>(B125*B4+C125*C4+D125*D4+E125*E4+F125*F4)/SUM(B4:F4)</f>
        <v>0.9569602089199777</v>
      </c>
    </row>
    <row r="126" spans="1:9" ht="12.75">
      <c r="A126" t="s">
        <v>85</v>
      </c>
      <c r="B126">
        <f>B86*10000/B62</f>
        <v>0.11964816529525316</v>
      </c>
      <c r="C126">
        <f>C86*10000/C62</f>
        <v>-1.2262032759696306</v>
      </c>
      <c r="D126">
        <f>D86*10000/D62</f>
        <v>-0.4105278989269629</v>
      </c>
      <c r="E126">
        <f>E86*10000/E62</f>
        <v>0.2621744265560291</v>
      </c>
      <c r="F126">
        <f>F86*10000/F62</f>
        <v>2.0423128165410596</v>
      </c>
      <c r="G126">
        <f>AVERAGE(C126:E126)</f>
        <v>-0.45818558278018817</v>
      </c>
      <c r="H126">
        <f>STDEV(C126:E126)</f>
        <v>0.7453324677394516</v>
      </c>
      <c r="I126">
        <f>(B126*B4+C126*C4+D126*D4+E126*E4+F126*F4)/SUM(B4:F4)</f>
        <v>-0.04051527537704578</v>
      </c>
    </row>
    <row r="127" spans="1:9" ht="12.75">
      <c r="A127" t="s">
        <v>86</v>
      </c>
      <c r="B127">
        <f>B87*10000/B62</f>
        <v>0.09236960837426432</v>
      </c>
      <c r="C127">
        <f>C87*10000/C62</f>
        <v>-0.532568838812535</v>
      </c>
      <c r="D127">
        <f>D87*10000/D62</f>
        <v>-0.6519278623057199</v>
      </c>
      <c r="E127">
        <f>E87*10000/E62</f>
        <v>-0.5927554316708691</v>
      </c>
      <c r="F127">
        <f>F87*10000/F62</f>
        <v>0.3105689120428257</v>
      </c>
      <c r="G127">
        <f>AVERAGE(C127:E127)</f>
        <v>-0.5924173775963747</v>
      </c>
      <c r="H127">
        <f>STDEV(C127:E127)</f>
        <v>0.05968022983140749</v>
      </c>
      <c r="I127">
        <f>(B127*B4+C127*C4+D127*D4+E127*E4+F127*F4)/SUM(B4:F4)</f>
        <v>-0.3726798405249244</v>
      </c>
    </row>
    <row r="128" spans="1:9" ht="12.75">
      <c r="A128" t="s">
        <v>87</v>
      </c>
      <c r="B128">
        <f>B88*10000/B62</f>
        <v>0.48896893148300075</v>
      </c>
      <c r="C128">
        <f>C88*10000/C62</f>
        <v>0.11584107446179154</v>
      </c>
      <c r="D128">
        <f>D88*10000/D62</f>
        <v>0.2356871168502861</v>
      </c>
      <c r="E128">
        <f>E88*10000/E62</f>
        <v>0.21814119736012416</v>
      </c>
      <c r="F128">
        <f>F88*10000/F62</f>
        <v>0.3714630742883846</v>
      </c>
      <c r="G128">
        <f>AVERAGE(C128:E128)</f>
        <v>0.18988979622406724</v>
      </c>
      <c r="H128">
        <f>STDEV(C128:E128)</f>
        <v>0.06472537924693073</v>
      </c>
      <c r="I128">
        <f>(B128*B4+C128*C4+D128*D4+E128*E4+F128*F4)/SUM(B4:F4)</f>
        <v>0.25740006984084357</v>
      </c>
    </row>
    <row r="129" spans="1:9" ht="12.75">
      <c r="A129" t="s">
        <v>88</v>
      </c>
      <c r="B129">
        <f>B89*10000/B62</f>
        <v>0.10697093259614243</v>
      </c>
      <c r="C129">
        <f>C89*10000/C62</f>
        <v>0.03481048286638433</v>
      </c>
      <c r="D129">
        <f>D89*10000/D62</f>
        <v>-3.2961823522875244E-05</v>
      </c>
      <c r="E129">
        <f>E89*10000/E62</f>
        <v>0.07068686030932214</v>
      </c>
      <c r="F129">
        <f>F89*10000/F62</f>
        <v>0.004488517708903184</v>
      </c>
      <c r="G129">
        <f>AVERAGE(C129:E129)</f>
        <v>0.0351547937840612</v>
      </c>
      <c r="H129">
        <f>STDEV(C129:E129)</f>
        <v>0.03536116829420844</v>
      </c>
      <c r="I129">
        <f>(B129*B4+C129*C4+D129*D4+E129*E4+F129*F4)/SUM(B4:F4)</f>
        <v>0.04144483054708008</v>
      </c>
    </row>
    <row r="130" spans="1:9" ht="12.75">
      <c r="A130" t="s">
        <v>89</v>
      </c>
      <c r="B130">
        <f>B90*10000/B62</f>
        <v>-0.016767949356017883</v>
      </c>
      <c r="C130">
        <f>C90*10000/C62</f>
        <v>-0.052324800433320495</v>
      </c>
      <c r="D130">
        <f>D90*10000/D62</f>
        <v>-0.10614783365417092</v>
      </c>
      <c r="E130">
        <f>E90*10000/E62</f>
        <v>0.0033314150963942627</v>
      </c>
      <c r="F130">
        <f>F90*10000/F62</f>
        <v>0.2523209007544132</v>
      </c>
      <c r="G130">
        <f>AVERAGE(C130:E130)</f>
        <v>-0.05171373966369905</v>
      </c>
      <c r="H130">
        <f>STDEV(C130:E130)</f>
        <v>0.05474218230208913</v>
      </c>
      <c r="I130">
        <f>(B130*B4+C130*C4+D130*D4+E130*E4+F130*F4)/SUM(B4:F4)</f>
        <v>-0.006020754144488759</v>
      </c>
    </row>
    <row r="131" spans="1:9" ht="12.75">
      <c r="A131" t="s">
        <v>90</v>
      </c>
      <c r="B131">
        <f>B91*10000/B62</f>
        <v>-0.009935825883501857</v>
      </c>
      <c r="C131">
        <f>C91*10000/C62</f>
        <v>-0.0706229324067575</v>
      </c>
      <c r="D131">
        <f>D91*10000/D62</f>
        <v>-0.07111537733736083</v>
      </c>
      <c r="E131">
        <f>E91*10000/E62</f>
        <v>-0.034710598266031796</v>
      </c>
      <c r="F131">
        <f>F91*10000/F62</f>
        <v>0.029624014838357738</v>
      </c>
      <c r="G131">
        <f>AVERAGE(C131:E131)</f>
        <v>-0.05881630267005004</v>
      </c>
      <c r="H131">
        <f>STDEV(C131:E131)</f>
        <v>0.020877604367188506</v>
      </c>
      <c r="I131">
        <f>(B131*B4+C131*C4+D131*D4+E131*E4+F131*F4)/SUM(B4:F4)</f>
        <v>-0.03992721304142721</v>
      </c>
    </row>
    <row r="132" spans="1:9" ht="12.75">
      <c r="A132" t="s">
        <v>91</v>
      </c>
      <c r="B132">
        <f>B92*10000/B62</f>
        <v>0.04567729642257993</v>
      </c>
      <c r="C132">
        <f>C92*10000/C62</f>
        <v>0.07808675675577016</v>
      </c>
      <c r="D132">
        <f>D92*10000/D62</f>
        <v>0.07511573560181695</v>
      </c>
      <c r="E132">
        <f>E92*10000/E62</f>
        <v>0.03730480918358583</v>
      </c>
      <c r="F132">
        <f>F92*10000/F62</f>
        <v>0.06647198301150165</v>
      </c>
      <c r="G132">
        <f>AVERAGE(C132:E132)</f>
        <v>0.06350243384705764</v>
      </c>
      <c r="H132">
        <f>STDEV(C132:E132)</f>
        <v>0.02273638922917224</v>
      </c>
      <c r="I132">
        <f>(B132*B4+C132*C4+D132*D4+E132*E4+F132*F4)/SUM(B4:F4)</f>
        <v>0.06132247019603595</v>
      </c>
    </row>
    <row r="133" spans="1:9" ht="12.75">
      <c r="A133" t="s">
        <v>92</v>
      </c>
      <c r="B133">
        <f>B93*10000/B62</f>
        <v>0.07852705695026241</v>
      </c>
      <c r="C133">
        <f>C93*10000/C62</f>
        <v>0.04704735851141098</v>
      </c>
      <c r="D133">
        <f>D93*10000/D62</f>
        <v>0.044904406455256646</v>
      </c>
      <c r="E133">
        <f>E93*10000/E62</f>
        <v>0.055112336636182105</v>
      </c>
      <c r="F133">
        <f>F93*10000/F62</f>
        <v>0.052357978405931434</v>
      </c>
      <c r="G133">
        <f>AVERAGE(C133:E133)</f>
        <v>0.049021367200949906</v>
      </c>
      <c r="H133">
        <f>STDEV(C133:E133)</f>
        <v>0.005382656627952846</v>
      </c>
      <c r="I133">
        <f>(B133*B4+C133*C4+D133*D4+E133*E4+F133*F4)/SUM(B4:F4)</f>
        <v>0.05373462705197933</v>
      </c>
    </row>
    <row r="134" spans="1:9" ht="12.75">
      <c r="A134" t="s">
        <v>93</v>
      </c>
      <c r="B134">
        <f>B94*10000/B62</f>
        <v>0.00034640784714353953</v>
      </c>
      <c r="C134">
        <f>C94*10000/C62</f>
        <v>0.005731365079344626</v>
      </c>
      <c r="D134">
        <f>D94*10000/D62</f>
        <v>-0.0006709551683029639</v>
      </c>
      <c r="E134">
        <f>E94*10000/E62</f>
        <v>-0.002706055231632631</v>
      </c>
      <c r="F134">
        <f>F94*10000/F62</f>
        <v>-0.032215395242475776</v>
      </c>
      <c r="G134">
        <f>AVERAGE(C134:E134)</f>
        <v>0.0007847848931363438</v>
      </c>
      <c r="H134">
        <f>STDEV(C134:E134)</f>
        <v>0.004403055725389173</v>
      </c>
      <c r="I134">
        <f>(B134*B4+C134*C4+D134*D4+E134*E4+F134*F4)/SUM(B4:F4)</f>
        <v>-0.0036884989171757495</v>
      </c>
    </row>
    <row r="135" spans="1:9" ht="12.75">
      <c r="A135" t="s">
        <v>94</v>
      </c>
      <c r="B135">
        <f>B95*10000/B62</f>
        <v>-0.00394683624161554</v>
      </c>
      <c r="C135">
        <f>C95*10000/C62</f>
        <v>-0.0017998224918130753</v>
      </c>
      <c r="D135">
        <f>D95*10000/D62</f>
        <v>0.003028764928086902</v>
      </c>
      <c r="E135">
        <f>E95*10000/E62</f>
        <v>0.0009532294370692288</v>
      </c>
      <c r="F135">
        <f>F95*10000/F62</f>
        <v>0.0022472432597045074</v>
      </c>
      <c r="G135">
        <f>AVERAGE(C135:E135)</f>
        <v>0.000727390624447685</v>
      </c>
      <c r="H135">
        <f>STDEV(C135:E135)</f>
        <v>0.0024222028186898</v>
      </c>
      <c r="I135">
        <f>(B135*B4+C135*C4+D135*D4+E135*E4+F135*F4)/SUM(B4:F4)</f>
        <v>0.00025403739266053666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2005-07-26T06:00:08Z</cp:lastPrinted>
  <dcterms:created xsi:type="dcterms:W3CDTF">2005-07-26T06:00:08Z</dcterms:created>
  <dcterms:modified xsi:type="dcterms:W3CDTF">2005-08-06T09:38:04Z</dcterms:modified>
  <cp:category/>
  <cp:version/>
  <cp:contentType/>
  <cp:contentStatus/>
</cp:coreProperties>
</file>