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<sst xmlns="http://schemas.openxmlformats.org/spreadsheetml/2006/main" count="204" uniqueCount="98">
  <si>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26/07/2005       08:15:49</t>
  </si>
  <si>
    <t>LISSNER</t>
  </si>
  <si>
    <t>HCMQAP621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</si>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</sst>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6244663"/>
        <c:axId val="34875376"/>
      </c:lineChart>
      <c:catAx>
        <c:axId val="262446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875376"/>
        <c:crosses val="autoZero"/>
        <c:auto val="1"/>
        <c:lblOffset val="100"/>
        <c:noMultiLvlLbl val="0"/>
      </c:catAx>
      <c:valAx>
        <c:axId val="34875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24466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-0.002253</v>
      </c>
      <c r="C4" s="12">
        <v>-0.003749</v>
      </c>
      <c r="D4" s="12">
        <v>-0.003747</v>
      </c>
      <c r="E4" s="12">
        <v>-0.003747</v>
      </c>
      <c r="F4" s="24">
        <v>-0.002081</v>
      </c>
      <c r="G4" s="34">
        <v>-0.011682</v>
      </c>
    </row>
    <row r="5" spans="1:7" ht="12.75" thickBot="1">
      <c r="A5" s="44" t="s">
        <v>13</v>
      </c>
      <c r="B5" s="45">
        <v>0.836235</v>
      </c>
      <c r="C5" s="46">
        <v>-0.589783</v>
      </c>
      <c r="D5" s="46">
        <v>0.426432</v>
      </c>
      <c r="E5" s="46">
        <v>0.291829</v>
      </c>
      <c r="F5" s="47">
        <v>-1.17173</v>
      </c>
      <c r="G5" s="48">
        <v>12.865752</v>
      </c>
    </row>
    <row r="6" spans="1:7" ht="12.75" thickTop="1">
      <c r="A6" s="6" t="s">
        <v>14</v>
      </c>
      <c r="B6" s="39">
        <v>171.6432</v>
      </c>
      <c r="C6" s="40">
        <v>9.797819</v>
      </c>
      <c r="D6" s="40">
        <v>28.31509</v>
      </c>
      <c r="E6" s="40">
        <v>-121.2605</v>
      </c>
      <c r="F6" s="41">
        <v>-48.21129</v>
      </c>
      <c r="G6" s="42">
        <v>-1.623436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-1.671189</v>
      </c>
      <c r="C8" s="13">
        <v>-1.654921</v>
      </c>
      <c r="D8" s="13">
        <v>0.7016904</v>
      </c>
      <c r="E8" s="13">
        <v>-0.8055732</v>
      </c>
      <c r="F8" s="25">
        <v>-3.599653</v>
      </c>
      <c r="G8" s="35">
        <v>-1.145974</v>
      </c>
    </row>
    <row r="9" spans="1:7" ht="12">
      <c r="A9" s="20" t="s">
        <v>17</v>
      </c>
      <c r="B9" s="29">
        <v>1.19159</v>
      </c>
      <c r="C9" s="13">
        <v>-0.3207236</v>
      </c>
      <c r="D9" s="13">
        <v>0.5595806</v>
      </c>
      <c r="E9" s="13">
        <v>0.02637278</v>
      </c>
      <c r="F9" s="25">
        <v>-1.288374</v>
      </c>
      <c r="G9" s="35">
        <v>0.06392362</v>
      </c>
    </row>
    <row r="10" spans="1:7" ht="12">
      <c r="A10" s="20" t="s">
        <v>18</v>
      </c>
      <c r="B10" s="29">
        <v>0.8774264</v>
      </c>
      <c r="C10" s="13">
        <v>0.9821856</v>
      </c>
      <c r="D10" s="13">
        <v>0.09549767</v>
      </c>
      <c r="E10" s="13">
        <v>0.339501</v>
      </c>
      <c r="F10" s="25">
        <v>-0.6617441</v>
      </c>
      <c r="G10" s="35">
        <v>0.3794971</v>
      </c>
    </row>
    <row r="11" spans="1:7" ht="12">
      <c r="A11" s="21" t="s">
        <v>19</v>
      </c>
      <c r="B11" s="31">
        <v>3.07295</v>
      </c>
      <c r="C11" s="15">
        <v>1.556987</v>
      </c>
      <c r="D11" s="15">
        <v>2.242935</v>
      </c>
      <c r="E11" s="15">
        <v>1.998614</v>
      </c>
      <c r="F11" s="27">
        <v>13.74001</v>
      </c>
      <c r="G11" s="37">
        <v>3.675255</v>
      </c>
    </row>
    <row r="12" spans="1:7" ht="12">
      <c r="A12" s="20" t="s">
        <v>20</v>
      </c>
      <c r="B12" s="29">
        <v>0.1520312</v>
      </c>
      <c r="C12" s="13">
        <v>0.2933772</v>
      </c>
      <c r="D12" s="13">
        <v>0.1021034</v>
      </c>
      <c r="E12" s="13">
        <v>-0.2159022</v>
      </c>
      <c r="F12" s="25">
        <v>-0.6172687</v>
      </c>
      <c r="G12" s="35">
        <v>-0.01725085</v>
      </c>
    </row>
    <row r="13" spans="1:7" ht="12">
      <c r="A13" s="20" t="s">
        <v>21</v>
      </c>
      <c r="B13" s="29">
        <v>0.06430239</v>
      </c>
      <c r="C13" s="13">
        <v>-0.1096036</v>
      </c>
      <c r="D13" s="13">
        <v>0.06884972</v>
      </c>
      <c r="E13" s="13">
        <v>0.1122898</v>
      </c>
      <c r="F13" s="25">
        <v>0.0491478</v>
      </c>
      <c r="G13" s="35">
        <v>0.03305776</v>
      </c>
    </row>
    <row r="14" spans="1:7" ht="12">
      <c r="A14" s="20" t="s">
        <v>22</v>
      </c>
      <c r="B14" s="29">
        <v>-0.07437726</v>
      </c>
      <c r="C14" s="13">
        <v>-0.03141477</v>
      </c>
      <c r="D14" s="13">
        <v>-0.009170541</v>
      </c>
      <c r="E14" s="13">
        <v>-0.09238502</v>
      </c>
      <c r="F14" s="25">
        <v>0.01993326</v>
      </c>
      <c r="G14" s="35">
        <v>-0.04008358</v>
      </c>
    </row>
    <row r="15" spans="1:7" ht="12">
      <c r="A15" s="21" t="s">
        <v>23</v>
      </c>
      <c r="B15" s="31">
        <v>-0.4528932</v>
      </c>
      <c r="C15" s="15">
        <v>-0.1953222</v>
      </c>
      <c r="D15" s="15">
        <v>-0.1063048</v>
      </c>
      <c r="E15" s="15">
        <v>-0.1070159</v>
      </c>
      <c r="F15" s="27">
        <v>-0.3875119</v>
      </c>
      <c r="G15" s="37">
        <v>-0.2155901</v>
      </c>
    </row>
    <row r="16" spans="1:7" ht="12">
      <c r="A16" s="20" t="s">
        <v>24</v>
      </c>
      <c r="B16" s="29">
        <v>0.003310491</v>
      </c>
      <c r="C16" s="13">
        <v>0.04181262</v>
      </c>
      <c r="D16" s="13">
        <v>-0.004469613</v>
      </c>
      <c r="E16" s="13">
        <v>0.007500073</v>
      </c>
      <c r="F16" s="25">
        <v>-0.04583881</v>
      </c>
      <c r="G16" s="35">
        <v>0.005147446</v>
      </c>
    </row>
    <row r="17" spans="1:7" ht="12">
      <c r="A17" s="20" t="s">
        <v>25</v>
      </c>
      <c r="B17" s="29">
        <v>-0.03431023</v>
      </c>
      <c r="C17" s="13">
        <v>-0.01282345</v>
      </c>
      <c r="D17" s="13">
        <v>-0.01660946</v>
      </c>
      <c r="E17" s="13">
        <v>-0.01918842</v>
      </c>
      <c r="F17" s="25">
        <v>-0.02155055</v>
      </c>
      <c r="G17" s="35">
        <v>-0.01953802</v>
      </c>
    </row>
    <row r="18" spans="1:7" ht="12">
      <c r="A18" s="20" t="s">
        <v>26</v>
      </c>
      <c r="B18" s="29">
        <v>-0.0544547</v>
      </c>
      <c r="C18" s="13">
        <v>-0.01968753</v>
      </c>
      <c r="D18" s="13">
        <v>-0.009085748</v>
      </c>
      <c r="E18" s="13">
        <v>0.02633205</v>
      </c>
      <c r="F18" s="25">
        <v>-0.005681981</v>
      </c>
      <c r="G18" s="35">
        <v>-0.009228214</v>
      </c>
    </row>
    <row r="19" spans="1:7" ht="12">
      <c r="A19" s="21" t="s">
        <v>27</v>
      </c>
      <c r="B19" s="31">
        <v>-0.215781</v>
      </c>
      <c r="C19" s="15">
        <v>-0.1959296</v>
      </c>
      <c r="D19" s="15">
        <v>-0.209171</v>
      </c>
      <c r="E19" s="15">
        <v>-0.2056934</v>
      </c>
      <c r="F19" s="27">
        <v>-0.1543364</v>
      </c>
      <c r="G19" s="37">
        <v>-0.1987759</v>
      </c>
    </row>
    <row r="20" spans="1:7" ht="12.75" thickBot="1">
      <c r="A20" s="44" t="s">
        <v>28</v>
      </c>
      <c r="B20" s="45">
        <v>-0.003593769</v>
      </c>
      <c r="C20" s="46">
        <v>-0.004501343</v>
      </c>
      <c r="D20" s="46">
        <v>-0.005292854</v>
      </c>
      <c r="E20" s="46">
        <v>0.003890624</v>
      </c>
      <c r="F20" s="47">
        <v>-0.001111343</v>
      </c>
      <c r="G20" s="48">
        <v>-0.00208898</v>
      </c>
    </row>
    <row r="21" spans="1:7" ht="12.75" thickTop="1">
      <c r="A21" s="6" t="s">
        <v>29</v>
      </c>
      <c r="B21" s="39">
        <v>-23.59315</v>
      </c>
      <c r="C21" s="40">
        <v>103.3816</v>
      </c>
      <c r="D21" s="40">
        <v>-98.88223</v>
      </c>
      <c r="E21" s="40">
        <v>6.176585</v>
      </c>
      <c r="F21" s="41">
        <v>6.365849</v>
      </c>
      <c r="G21" s="43">
        <v>0.0232254</v>
      </c>
    </row>
    <row r="22" spans="1:7" ht="12">
      <c r="A22" s="20" t="s">
        <v>30</v>
      </c>
      <c r="B22" s="29">
        <v>16.72472</v>
      </c>
      <c r="C22" s="13">
        <v>-11.79566</v>
      </c>
      <c r="D22" s="13">
        <v>8.528644</v>
      </c>
      <c r="E22" s="13">
        <v>5.836589</v>
      </c>
      <c r="F22" s="25">
        <v>-23.43465</v>
      </c>
      <c r="G22" s="36">
        <v>0</v>
      </c>
    </row>
    <row r="23" spans="1:7" ht="12">
      <c r="A23" s="20" t="s">
        <v>31</v>
      </c>
      <c r="B23" s="29">
        <v>3.779228</v>
      </c>
      <c r="C23" s="13">
        <v>1.982872</v>
      </c>
      <c r="D23" s="13">
        <v>0.7839069</v>
      </c>
      <c r="E23" s="13">
        <v>0.8369921</v>
      </c>
      <c r="F23" s="25">
        <v>4.378313</v>
      </c>
      <c r="G23" s="35">
        <v>1.998622</v>
      </c>
    </row>
    <row r="24" spans="1:7" ht="12">
      <c r="A24" s="20" t="s">
        <v>32</v>
      </c>
      <c r="B24" s="29">
        <v>-1.87946</v>
      </c>
      <c r="C24" s="13">
        <v>-3.438154</v>
      </c>
      <c r="D24" s="13">
        <v>-3.09811</v>
      </c>
      <c r="E24" s="13">
        <v>1.627711</v>
      </c>
      <c r="F24" s="25">
        <v>3.100215</v>
      </c>
      <c r="G24" s="35">
        <v>-1.038733</v>
      </c>
    </row>
    <row r="25" spans="1:7" ht="12">
      <c r="A25" s="20" t="s">
        <v>33</v>
      </c>
      <c r="B25" s="29">
        <v>0.6639727</v>
      </c>
      <c r="C25" s="13">
        <v>-0.02417487</v>
      </c>
      <c r="D25" s="13">
        <v>0.01419342</v>
      </c>
      <c r="E25" s="13">
        <v>0.452476</v>
      </c>
      <c r="F25" s="25">
        <v>-0.3876648</v>
      </c>
      <c r="G25" s="35">
        <v>0.150661</v>
      </c>
    </row>
    <row r="26" spans="1:7" ht="12">
      <c r="A26" s="21" t="s">
        <v>34</v>
      </c>
      <c r="B26" s="31">
        <v>-0.2230535</v>
      </c>
      <c r="C26" s="15">
        <v>-0.6558596</v>
      </c>
      <c r="D26" s="15">
        <v>-0.3949568</v>
      </c>
      <c r="E26" s="15">
        <v>-0.1497389</v>
      </c>
      <c r="F26" s="27">
        <v>1.057158</v>
      </c>
      <c r="G26" s="37">
        <v>-0.1797796</v>
      </c>
    </row>
    <row r="27" spans="1:7" ht="12">
      <c r="A27" s="20" t="s">
        <v>35</v>
      </c>
      <c r="B27" s="29">
        <v>0.2061798</v>
      </c>
      <c r="C27" s="13">
        <v>-0.2026752</v>
      </c>
      <c r="D27" s="13">
        <v>-0.278358</v>
      </c>
      <c r="E27" s="13">
        <v>-0.3497952</v>
      </c>
      <c r="F27" s="25">
        <v>0.2962428</v>
      </c>
      <c r="G27" s="35">
        <v>-0.1304893</v>
      </c>
    </row>
    <row r="28" spans="1:7" ht="12">
      <c r="A28" s="20" t="s">
        <v>36</v>
      </c>
      <c r="B28" s="29">
        <v>-0.02541329</v>
      </c>
      <c r="C28" s="13">
        <v>-0.3030582</v>
      </c>
      <c r="D28" s="13">
        <v>-0.3349899</v>
      </c>
      <c r="E28" s="13">
        <v>0.3460187</v>
      </c>
      <c r="F28" s="25">
        <v>0.3695862</v>
      </c>
      <c r="G28" s="35">
        <v>-0.02457698</v>
      </c>
    </row>
    <row r="29" spans="1:7" ht="12">
      <c r="A29" s="20" t="s">
        <v>37</v>
      </c>
      <c r="B29" s="29">
        <v>0.1853312</v>
      </c>
      <c r="C29" s="13">
        <v>0.00877091</v>
      </c>
      <c r="D29" s="13">
        <v>0.0589435</v>
      </c>
      <c r="E29" s="13">
        <v>-0.01329294</v>
      </c>
      <c r="F29" s="25">
        <v>-0.08312355</v>
      </c>
      <c r="G29" s="35">
        <v>0.02878167</v>
      </c>
    </row>
    <row r="30" spans="1:7" ht="12">
      <c r="A30" s="21" t="s">
        <v>38</v>
      </c>
      <c r="B30" s="31">
        <v>-0.06988399</v>
      </c>
      <c r="C30" s="15">
        <v>-0.0410886</v>
      </c>
      <c r="D30" s="15">
        <v>-0.04134215</v>
      </c>
      <c r="E30" s="15">
        <v>-0.05325154</v>
      </c>
      <c r="F30" s="27">
        <v>0.2180882</v>
      </c>
      <c r="G30" s="37">
        <v>-0.01361985</v>
      </c>
    </row>
    <row r="31" spans="1:7" ht="12">
      <c r="A31" s="20" t="s">
        <v>39</v>
      </c>
      <c r="B31" s="29">
        <v>0.04001442</v>
      </c>
      <c r="C31" s="13">
        <v>-0.01532834</v>
      </c>
      <c r="D31" s="13">
        <v>-0.002806628</v>
      </c>
      <c r="E31" s="13">
        <v>-0.04307119</v>
      </c>
      <c r="F31" s="25">
        <v>0.01661709</v>
      </c>
      <c r="G31" s="35">
        <v>-0.00671906</v>
      </c>
    </row>
    <row r="32" spans="1:7" ht="12">
      <c r="A32" s="20" t="s">
        <v>40</v>
      </c>
      <c r="B32" s="29">
        <v>-0.02331408</v>
      </c>
      <c r="C32" s="13">
        <v>-0.01500845</v>
      </c>
      <c r="D32" s="13">
        <v>-0.02765437</v>
      </c>
      <c r="E32" s="13">
        <v>0.03175882</v>
      </c>
      <c r="F32" s="25">
        <v>0.01575865</v>
      </c>
      <c r="G32" s="35">
        <v>-0.003891318</v>
      </c>
    </row>
    <row r="33" spans="1:7" ht="12">
      <c r="A33" s="20" t="s">
        <v>41</v>
      </c>
      <c r="B33" s="29">
        <v>0.1020652</v>
      </c>
      <c r="C33" s="13">
        <v>0.05348509</v>
      </c>
      <c r="D33" s="13">
        <v>0.1147083</v>
      </c>
      <c r="E33" s="13">
        <v>0.0844088</v>
      </c>
      <c r="F33" s="25">
        <v>0.05783912</v>
      </c>
      <c r="G33" s="35">
        <v>0.08325623</v>
      </c>
    </row>
    <row r="34" spans="1:7" ht="12">
      <c r="A34" s="21" t="s">
        <v>42</v>
      </c>
      <c r="B34" s="31">
        <v>-0.004426802</v>
      </c>
      <c r="C34" s="15">
        <v>-0.00296326</v>
      </c>
      <c r="D34" s="15">
        <v>-0.001977102</v>
      </c>
      <c r="E34" s="15">
        <v>-0.008130043</v>
      </c>
      <c r="F34" s="27">
        <v>-0.02774764</v>
      </c>
      <c r="G34" s="37">
        <v>-0.007505552</v>
      </c>
    </row>
    <row r="35" spans="1:7" ht="12.75" thickBot="1">
      <c r="A35" s="22" t="s">
        <v>43</v>
      </c>
      <c r="B35" s="32">
        <v>0.003035496</v>
      </c>
      <c r="C35" s="16">
        <v>0.00229336</v>
      </c>
      <c r="D35" s="16">
        <v>0.0031183</v>
      </c>
      <c r="E35" s="16">
        <v>0.003611964</v>
      </c>
      <c r="F35" s="28">
        <v>-0.001955708</v>
      </c>
      <c r="G35" s="38">
        <v>0.002348411</v>
      </c>
    </row>
    <row r="36" spans="1:7" ht="12">
      <c r="A36" s="4" t="s">
        <v>44</v>
      </c>
      <c r="B36" s="3">
        <v>22.4823</v>
      </c>
      <c r="C36" s="3">
        <v>22.47925</v>
      </c>
      <c r="D36" s="3">
        <v>22.48535</v>
      </c>
      <c r="E36" s="3">
        <v>22.48535</v>
      </c>
      <c r="F36" s="3">
        <v>22.49451</v>
      </c>
      <c r="G36" s="3"/>
    </row>
    <row r="37" spans="1:6" ht="12">
      <c r="A37" s="4" t="s">
        <v>45</v>
      </c>
      <c r="B37" s="2">
        <v>-0.2212524</v>
      </c>
      <c r="C37" s="2">
        <v>-0.1530965</v>
      </c>
      <c r="D37" s="2">
        <v>-0.1276652</v>
      </c>
      <c r="E37" s="2">
        <v>-0.09765625</v>
      </c>
      <c r="F37" s="2">
        <v>-0.08646647</v>
      </c>
    </row>
    <row r="38" spans="1:7" ht="12">
      <c r="A38" s="4" t="s">
        <v>53</v>
      </c>
      <c r="B38" s="2">
        <v>-0.0002917255</v>
      </c>
      <c r="C38" s="2">
        <v>-1.644896E-05</v>
      </c>
      <c r="D38" s="2">
        <v>-4.799225E-05</v>
      </c>
      <c r="E38" s="2">
        <v>0.0002061367</v>
      </c>
      <c r="F38" s="2">
        <v>8.19841E-05</v>
      </c>
      <c r="G38" s="2">
        <v>0</v>
      </c>
    </row>
    <row r="39" spans="1:7" ht="12.75" thickBot="1">
      <c r="A39" s="4" t="s">
        <v>54</v>
      </c>
      <c r="B39" s="2">
        <v>4.059626E-05</v>
      </c>
      <c r="C39" s="2">
        <v>-0.0001757682</v>
      </c>
      <c r="D39" s="2">
        <v>0.0001681407</v>
      </c>
      <c r="E39" s="2">
        <v>-1.062051E-05</v>
      </c>
      <c r="F39" s="2">
        <v>-1.062982E-05</v>
      </c>
      <c r="G39" s="2">
        <v>0.0007731969</v>
      </c>
    </row>
    <row r="40" spans="2:7" ht="12.75" thickBot="1">
      <c r="B40" s="7" t="s">
        <v>46</v>
      </c>
      <c r="C40" s="18">
        <v>-0.003748</v>
      </c>
      <c r="D40" s="17" t="s">
        <v>47</v>
      </c>
      <c r="E40" s="18">
        <v>3.116863</v>
      </c>
      <c r="F40" s="17" t="s">
        <v>48</v>
      </c>
      <c r="G40" s="8">
        <v>54.938475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6" width="13.140625" style="0" bestFit="1" customWidth="1"/>
    <col min="7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0.002253</v>
      </c>
      <c r="C4">
        <v>0.003749</v>
      </c>
      <c r="D4">
        <v>0.003747</v>
      </c>
      <c r="E4">
        <v>0.003747</v>
      </c>
      <c r="F4">
        <v>0.002081</v>
      </c>
      <c r="G4">
        <v>0.011682</v>
      </c>
    </row>
    <row r="5" spans="1:7" ht="12.75">
      <c r="A5" t="s">
        <v>13</v>
      </c>
      <c r="B5">
        <v>0.836235</v>
      </c>
      <c r="C5">
        <v>-0.589783</v>
      </c>
      <c r="D5">
        <v>0.426432</v>
      </c>
      <c r="E5">
        <v>0.291829</v>
      </c>
      <c r="F5">
        <v>-1.17173</v>
      </c>
      <c r="G5">
        <v>12.865752</v>
      </c>
    </row>
    <row r="6" spans="1:7" ht="12.75">
      <c r="A6" t="s">
        <v>14</v>
      </c>
      <c r="B6" s="49">
        <v>171.6432</v>
      </c>
      <c r="C6" s="49">
        <v>9.797819</v>
      </c>
      <c r="D6" s="49">
        <v>28.31509</v>
      </c>
      <c r="E6" s="49">
        <v>-121.2605</v>
      </c>
      <c r="F6" s="49">
        <v>-48.21129</v>
      </c>
      <c r="G6" s="49">
        <v>-1.623436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-1.671189</v>
      </c>
      <c r="C8" s="49">
        <v>-1.654921</v>
      </c>
      <c r="D8" s="49">
        <v>0.7016904</v>
      </c>
      <c r="E8" s="49">
        <v>-0.8055732</v>
      </c>
      <c r="F8" s="49">
        <v>-3.599653</v>
      </c>
      <c r="G8" s="49">
        <v>-1.145974</v>
      </c>
    </row>
    <row r="9" spans="1:7" ht="12.75">
      <c r="A9" t="s">
        <v>17</v>
      </c>
      <c r="B9" s="49">
        <v>1.19159</v>
      </c>
      <c r="C9" s="49">
        <v>-0.3207236</v>
      </c>
      <c r="D9" s="49">
        <v>0.5595806</v>
      </c>
      <c r="E9" s="49">
        <v>0.02637278</v>
      </c>
      <c r="F9" s="49">
        <v>-1.288374</v>
      </c>
      <c r="G9" s="49">
        <v>0.06392362</v>
      </c>
    </row>
    <row r="10" spans="1:7" ht="12.75">
      <c r="A10" t="s">
        <v>18</v>
      </c>
      <c r="B10" s="49">
        <v>0.8774264</v>
      </c>
      <c r="C10" s="49">
        <v>0.9821856</v>
      </c>
      <c r="D10" s="49">
        <v>0.09549767</v>
      </c>
      <c r="E10" s="49">
        <v>0.339501</v>
      </c>
      <c r="F10" s="49">
        <v>-0.6617441</v>
      </c>
      <c r="G10" s="49">
        <v>0.3794971</v>
      </c>
    </row>
    <row r="11" spans="1:7" ht="12.75">
      <c r="A11" t="s">
        <v>19</v>
      </c>
      <c r="B11" s="49">
        <v>3.07295</v>
      </c>
      <c r="C11" s="49">
        <v>1.556987</v>
      </c>
      <c r="D11" s="49">
        <v>2.242935</v>
      </c>
      <c r="E11" s="49">
        <v>1.998614</v>
      </c>
      <c r="F11" s="49">
        <v>13.74001</v>
      </c>
      <c r="G11" s="49">
        <v>3.675255</v>
      </c>
    </row>
    <row r="12" spans="1:7" ht="12.75">
      <c r="A12" t="s">
        <v>20</v>
      </c>
      <c r="B12" s="49">
        <v>0.1520312</v>
      </c>
      <c r="C12" s="49">
        <v>0.2933772</v>
      </c>
      <c r="D12" s="49">
        <v>0.1021034</v>
      </c>
      <c r="E12" s="49">
        <v>-0.2159022</v>
      </c>
      <c r="F12" s="49">
        <v>-0.6172687</v>
      </c>
      <c r="G12" s="49">
        <v>-0.01725085</v>
      </c>
    </row>
    <row r="13" spans="1:7" ht="12.75">
      <c r="A13" t="s">
        <v>21</v>
      </c>
      <c r="B13" s="49">
        <v>0.06430239</v>
      </c>
      <c r="C13" s="49">
        <v>-0.1096036</v>
      </c>
      <c r="D13" s="49">
        <v>0.06884972</v>
      </c>
      <c r="E13" s="49">
        <v>0.1122898</v>
      </c>
      <c r="F13" s="49">
        <v>0.0491478</v>
      </c>
      <c r="G13" s="49">
        <v>0.03305776</v>
      </c>
    </row>
    <row r="14" spans="1:7" ht="12.75">
      <c r="A14" t="s">
        <v>22</v>
      </c>
      <c r="B14" s="49">
        <v>-0.07437726</v>
      </c>
      <c r="C14" s="49">
        <v>-0.03141477</v>
      </c>
      <c r="D14" s="49">
        <v>-0.009170541</v>
      </c>
      <c r="E14" s="49">
        <v>-0.09238502</v>
      </c>
      <c r="F14" s="49">
        <v>0.01993326</v>
      </c>
      <c r="G14" s="49">
        <v>-0.04008358</v>
      </c>
    </row>
    <row r="15" spans="1:7" ht="12.75">
      <c r="A15" t="s">
        <v>23</v>
      </c>
      <c r="B15" s="49">
        <v>-0.4528932</v>
      </c>
      <c r="C15" s="49">
        <v>-0.1953222</v>
      </c>
      <c r="D15" s="49">
        <v>-0.1063048</v>
      </c>
      <c r="E15" s="49">
        <v>-0.1070159</v>
      </c>
      <c r="F15" s="49">
        <v>-0.3875119</v>
      </c>
      <c r="G15" s="49">
        <v>-0.2155901</v>
      </c>
    </row>
    <row r="16" spans="1:7" ht="12.75">
      <c r="A16" t="s">
        <v>24</v>
      </c>
      <c r="B16" s="49">
        <v>0.003310491</v>
      </c>
      <c r="C16" s="49">
        <v>0.04181262</v>
      </c>
      <c r="D16" s="49">
        <v>-0.004469613</v>
      </c>
      <c r="E16" s="49">
        <v>0.007500073</v>
      </c>
      <c r="F16" s="49">
        <v>-0.04583881</v>
      </c>
      <c r="G16" s="49">
        <v>0.005147446</v>
      </c>
    </row>
    <row r="17" spans="1:7" ht="12.75">
      <c r="A17" t="s">
        <v>25</v>
      </c>
      <c r="B17" s="49">
        <v>-0.03431023</v>
      </c>
      <c r="C17" s="49">
        <v>-0.01282345</v>
      </c>
      <c r="D17" s="49">
        <v>-0.01660946</v>
      </c>
      <c r="E17" s="49">
        <v>-0.01918842</v>
      </c>
      <c r="F17" s="49">
        <v>-0.02155055</v>
      </c>
      <c r="G17" s="49">
        <v>-0.01953802</v>
      </c>
    </row>
    <row r="18" spans="1:7" ht="12.75">
      <c r="A18" t="s">
        <v>26</v>
      </c>
      <c r="B18" s="49">
        <v>-0.0544547</v>
      </c>
      <c r="C18" s="49">
        <v>-0.01968753</v>
      </c>
      <c r="D18" s="49">
        <v>-0.009085748</v>
      </c>
      <c r="E18" s="49">
        <v>0.02633205</v>
      </c>
      <c r="F18" s="49">
        <v>-0.005681981</v>
      </c>
      <c r="G18" s="49">
        <v>-0.009228214</v>
      </c>
    </row>
    <row r="19" spans="1:7" ht="12.75">
      <c r="A19" t="s">
        <v>27</v>
      </c>
      <c r="B19" s="49">
        <v>-0.215781</v>
      </c>
      <c r="C19" s="49">
        <v>-0.1959296</v>
      </c>
      <c r="D19" s="49">
        <v>-0.209171</v>
      </c>
      <c r="E19" s="49">
        <v>-0.2056934</v>
      </c>
      <c r="F19" s="49">
        <v>-0.1543364</v>
      </c>
      <c r="G19" s="49">
        <v>-0.1987759</v>
      </c>
    </row>
    <row r="20" spans="1:7" ht="12.75">
      <c r="A20" t="s">
        <v>28</v>
      </c>
      <c r="B20" s="49">
        <v>-0.003593769</v>
      </c>
      <c r="C20" s="49">
        <v>-0.004501343</v>
      </c>
      <c r="D20" s="49">
        <v>-0.005292854</v>
      </c>
      <c r="E20" s="49">
        <v>0.003890624</v>
      </c>
      <c r="F20" s="49">
        <v>-0.001111343</v>
      </c>
      <c r="G20" s="49">
        <v>-0.00208898</v>
      </c>
    </row>
    <row r="21" spans="1:7" ht="12.75">
      <c r="A21" t="s">
        <v>29</v>
      </c>
      <c r="B21" s="49">
        <v>-23.59315</v>
      </c>
      <c r="C21" s="49">
        <v>103.3816</v>
      </c>
      <c r="D21" s="49">
        <v>-98.88223</v>
      </c>
      <c r="E21" s="49">
        <v>6.176585</v>
      </c>
      <c r="F21" s="49">
        <v>6.365849</v>
      </c>
      <c r="G21" s="49">
        <v>0.0232254</v>
      </c>
    </row>
    <row r="22" spans="1:7" ht="12.75">
      <c r="A22" t="s">
        <v>30</v>
      </c>
      <c r="B22" s="49">
        <v>16.72472</v>
      </c>
      <c r="C22" s="49">
        <v>-11.79566</v>
      </c>
      <c r="D22" s="49">
        <v>8.528644</v>
      </c>
      <c r="E22" s="49">
        <v>5.836589</v>
      </c>
      <c r="F22" s="49">
        <v>-23.43465</v>
      </c>
      <c r="G22" s="49">
        <v>0</v>
      </c>
    </row>
    <row r="23" spans="1:7" ht="12.75">
      <c r="A23" t="s">
        <v>31</v>
      </c>
      <c r="B23" s="49">
        <v>3.779228</v>
      </c>
      <c r="C23" s="49">
        <v>1.982872</v>
      </c>
      <c r="D23" s="49">
        <v>0.7839069</v>
      </c>
      <c r="E23" s="49">
        <v>0.8369921</v>
      </c>
      <c r="F23" s="49">
        <v>4.378313</v>
      </c>
      <c r="G23" s="49">
        <v>1.998622</v>
      </c>
    </row>
    <row r="24" spans="1:7" ht="12.75">
      <c r="A24" t="s">
        <v>32</v>
      </c>
      <c r="B24" s="49">
        <v>-1.87946</v>
      </c>
      <c r="C24" s="49">
        <v>-3.438154</v>
      </c>
      <c r="D24" s="49">
        <v>-3.09811</v>
      </c>
      <c r="E24" s="49">
        <v>1.627711</v>
      </c>
      <c r="F24" s="49">
        <v>3.100215</v>
      </c>
      <c r="G24" s="49">
        <v>-1.038733</v>
      </c>
    </row>
    <row r="25" spans="1:7" ht="12.75">
      <c r="A25" t="s">
        <v>33</v>
      </c>
      <c r="B25" s="49">
        <v>0.6639727</v>
      </c>
      <c r="C25" s="49">
        <v>-0.02417487</v>
      </c>
      <c r="D25" s="49">
        <v>0.01419342</v>
      </c>
      <c r="E25" s="49">
        <v>0.452476</v>
      </c>
      <c r="F25" s="49">
        <v>-0.3876648</v>
      </c>
      <c r="G25" s="49">
        <v>0.150661</v>
      </c>
    </row>
    <row r="26" spans="1:7" ht="12.75">
      <c r="A26" t="s">
        <v>34</v>
      </c>
      <c r="B26" s="49">
        <v>-0.2230535</v>
      </c>
      <c r="C26" s="49">
        <v>-0.6558596</v>
      </c>
      <c r="D26" s="49">
        <v>-0.3949568</v>
      </c>
      <c r="E26" s="49">
        <v>-0.1497389</v>
      </c>
      <c r="F26" s="49">
        <v>1.057158</v>
      </c>
      <c r="G26" s="49">
        <v>-0.1797796</v>
      </c>
    </row>
    <row r="27" spans="1:7" ht="12.75">
      <c r="A27" t="s">
        <v>35</v>
      </c>
      <c r="B27" s="49">
        <v>0.2061798</v>
      </c>
      <c r="C27" s="49">
        <v>-0.2026752</v>
      </c>
      <c r="D27" s="49">
        <v>-0.278358</v>
      </c>
      <c r="E27" s="49">
        <v>-0.3497952</v>
      </c>
      <c r="F27" s="49">
        <v>0.2962428</v>
      </c>
      <c r="G27" s="49">
        <v>-0.1304893</v>
      </c>
    </row>
    <row r="28" spans="1:7" ht="12.75">
      <c r="A28" t="s">
        <v>36</v>
      </c>
      <c r="B28" s="49">
        <v>-0.02541329</v>
      </c>
      <c r="C28" s="49">
        <v>-0.3030582</v>
      </c>
      <c r="D28" s="49">
        <v>-0.3349899</v>
      </c>
      <c r="E28" s="49">
        <v>0.3460187</v>
      </c>
      <c r="F28" s="49">
        <v>0.3695862</v>
      </c>
      <c r="G28" s="49">
        <v>-0.02457698</v>
      </c>
    </row>
    <row r="29" spans="1:7" ht="12.75">
      <c r="A29" t="s">
        <v>37</v>
      </c>
      <c r="B29" s="49">
        <v>0.1853312</v>
      </c>
      <c r="C29" s="49">
        <v>0.00877091</v>
      </c>
      <c r="D29" s="49">
        <v>0.0589435</v>
      </c>
      <c r="E29" s="49">
        <v>-0.01329294</v>
      </c>
      <c r="F29" s="49">
        <v>-0.08312355</v>
      </c>
      <c r="G29" s="49">
        <v>0.02878167</v>
      </c>
    </row>
    <row r="30" spans="1:7" ht="12.75">
      <c r="A30" t="s">
        <v>38</v>
      </c>
      <c r="B30" s="49">
        <v>-0.06988399</v>
      </c>
      <c r="C30" s="49">
        <v>-0.0410886</v>
      </c>
      <c r="D30" s="49">
        <v>-0.04134215</v>
      </c>
      <c r="E30" s="49">
        <v>-0.05325154</v>
      </c>
      <c r="F30" s="49">
        <v>0.2180882</v>
      </c>
      <c r="G30" s="49">
        <v>-0.01361985</v>
      </c>
    </row>
    <row r="31" spans="1:7" ht="12.75">
      <c r="A31" t="s">
        <v>39</v>
      </c>
      <c r="B31" s="49">
        <v>0.04001442</v>
      </c>
      <c r="C31" s="49">
        <v>-0.01532834</v>
      </c>
      <c r="D31" s="49">
        <v>-0.002806628</v>
      </c>
      <c r="E31" s="49">
        <v>-0.04307119</v>
      </c>
      <c r="F31" s="49">
        <v>0.01661709</v>
      </c>
      <c r="G31" s="49">
        <v>-0.00671906</v>
      </c>
    </row>
    <row r="32" spans="1:7" ht="12.75">
      <c r="A32" t="s">
        <v>40</v>
      </c>
      <c r="B32" s="49">
        <v>-0.02331408</v>
      </c>
      <c r="C32" s="49">
        <v>-0.01500845</v>
      </c>
      <c r="D32" s="49">
        <v>-0.02765437</v>
      </c>
      <c r="E32" s="49">
        <v>0.03175882</v>
      </c>
      <c r="F32" s="49">
        <v>0.01575865</v>
      </c>
      <c r="G32" s="49">
        <v>-0.003891318</v>
      </c>
    </row>
    <row r="33" spans="1:7" ht="12.75">
      <c r="A33" t="s">
        <v>41</v>
      </c>
      <c r="B33" s="49">
        <v>0.1020652</v>
      </c>
      <c r="C33" s="49">
        <v>0.05348509</v>
      </c>
      <c r="D33" s="49">
        <v>0.1147083</v>
      </c>
      <c r="E33" s="49">
        <v>0.0844088</v>
      </c>
      <c r="F33" s="49">
        <v>0.05783912</v>
      </c>
      <c r="G33" s="49">
        <v>0.08325623</v>
      </c>
    </row>
    <row r="34" spans="1:7" ht="12.75">
      <c r="A34" t="s">
        <v>42</v>
      </c>
      <c r="B34" s="49">
        <v>-0.004426802</v>
      </c>
      <c r="C34" s="49">
        <v>-0.00296326</v>
      </c>
      <c r="D34" s="49">
        <v>-0.001977102</v>
      </c>
      <c r="E34" s="49">
        <v>-0.008130043</v>
      </c>
      <c r="F34" s="49">
        <v>-0.02774764</v>
      </c>
      <c r="G34" s="49">
        <v>-0.007505552</v>
      </c>
    </row>
    <row r="35" spans="1:7" ht="12.75">
      <c r="A35" t="s">
        <v>43</v>
      </c>
      <c r="B35" s="49">
        <v>0.003035496</v>
      </c>
      <c r="C35" s="49">
        <v>0.00229336</v>
      </c>
      <c r="D35" s="49">
        <v>0.0031183</v>
      </c>
      <c r="E35" s="49">
        <v>0.003611964</v>
      </c>
      <c r="F35" s="49">
        <v>-0.001955708</v>
      </c>
      <c r="G35" s="49">
        <v>0.002348411</v>
      </c>
    </row>
    <row r="36" spans="1:6" ht="12.75">
      <c r="A36" t="s">
        <v>44</v>
      </c>
      <c r="B36" s="49">
        <v>22.4823</v>
      </c>
      <c r="C36" s="49">
        <v>22.47925</v>
      </c>
      <c r="D36" s="49">
        <v>22.48535</v>
      </c>
      <c r="E36" s="49">
        <v>22.48535</v>
      </c>
      <c r="F36" s="49">
        <v>22.49451</v>
      </c>
    </row>
    <row r="37" spans="1:6" ht="12.75">
      <c r="A37" t="s">
        <v>45</v>
      </c>
      <c r="B37" s="49">
        <v>-0.2212524</v>
      </c>
      <c r="C37" s="49">
        <v>-0.1530965</v>
      </c>
      <c r="D37" s="49">
        <v>-0.1276652</v>
      </c>
      <c r="E37" s="49">
        <v>-0.09765625</v>
      </c>
      <c r="F37" s="49">
        <v>-0.08646647</v>
      </c>
    </row>
    <row r="38" spans="1:7" ht="12.75">
      <c r="A38" t="s">
        <v>55</v>
      </c>
      <c r="B38" s="49">
        <v>-0.0002917255</v>
      </c>
      <c r="C38" s="49">
        <v>-1.644896E-05</v>
      </c>
      <c r="D38" s="49">
        <v>-4.799225E-05</v>
      </c>
      <c r="E38" s="49">
        <v>0.0002061367</v>
      </c>
      <c r="F38" s="49">
        <v>8.19841E-05</v>
      </c>
      <c r="G38" s="49">
        <v>0</v>
      </c>
    </row>
    <row r="39" spans="1:7" ht="12.75">
      <c r="A39" t="s">
        <v>56</v>
      </c>
      <c r="B39" s="49">
        <v>4.059626E-05</v>
      </c>
      <c r="C39" s="49">
        <v>-0.0001757682</v>
      </c>
      <c r="D39" s="49">
        <v>0.0001681407</v>
      </c>
      <c r="E39" s="49">
        <v>-1.062051E-05</v>
      </c>
      <c r="F39" s="49">
        <v>-1.062982E-05</v>
      </c>
      <c r="G39" s="49">
        <v>0.0007731969</v>
      </c>
    </row>
    <row r="40" spans="2:7" ht="12.75">
      <c r="B40" t="s">
        <v>46</v>
      </c>
      <c r="C40">
        <v>-0.003748</v>
      </c>
      <c r="D40" t="s">
        <v>47</v>
      </c>
      <c r="E40">
        <v>3.116863</v>
      </c>
      <c r="F40" t="s">
        <v>48</v>
      </c>
      <c r="G40">
        <v>54.938475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-0.0002917255438955183</v>
      </c>
      <c r="C50">
        <f>-0.017/(C7*C7+C22*C22)*(C21*C22+C6*C7)</f>
        <v>-1.6448962198654102E-05</v>
      </c>
      <c r="D50">
        <f>-0.017/(D7*D7+D22*D22)*(D21*D22+D6*D7)</f>
        <v>-4.799225176411568E-05</v>
      </c>
      <c r="E50">
        <f>-0.017/(E7*E7+E22*E22)*(E21*E22+E6*E7)</f>
        <v>0.0002061366512459885</v>
      </c>
      <c r="F50">
        <f>-0.017/(F7*F7+F22*F22)*(F21*F22+F6*F7)</f>
        <v>8.198410360274291E-05</v>
      </c>
      <c r="G50">
        <f>(B50*B$4+C50*C$4+D50*D$4+E50*E$4+F50*F$4)/SUM(B$4:F$4)</f>
        <v>2.84080212984069E-06</v>
      </c>
    </row>
    <row r="51" spans="1:7" ht="12.75">
      <c r="A51" t="s">
        <v>59</v>
      </c>
      <c r="B51">
        <f>-0.017/(B7*B7+B22*B22)*(B21*B7-B6*B22)</f>
        <v>4.059625780385003E-05</v>
      </c>
      <c r="C51">
        <f>-0.017/(C7*C7+C22*C22)*(C21*C7-C6*C22)</f>
        <v>-0.00017576812263654486</v>
      </c>
      <c r="D51">
        <f>-0.017/(D7*D7+D22*D22)*(D21*D7-D6*D22)</f>
        <v>0.00016814072188300544</v>
      </c>
      <c r="E51">
        <f>-0.017/(E7*E7+E22*E22)*(E21*E7-E6*E22)</f>
        <v>-1.0620507991115918E-05</v>
      </c>
      <c r="F51">
        <f>-0.017/(F7*F7+F22*F22)*(F21*F7-F6*F22)</f>
        <v>-1.0629816422650599E-05</v>
      </c>
      <c r="G51">
        <f>(B51*B$4+C51*C$4+D51*D$4+E51*E$4+F51*F$4)/SUM(B$4:F$4)</f>
        <v>3.9562851963892164E-08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10000.039306588917</v>
      </c>
      <c r="C62">
        <f>C7+(2/0.017)*(C8*C50-C23*C51)</f>
        <v>10000.044205579039</v>
      </c>
      <c r="D62">
        <f>D7+(2/0.017)*(D8*D50-D23*D51)</f>
        <v>9999.980531485366</v>
      </c>
      <c r="E62">
        <f>E7+(2/0.017)*(E8*E50-E23*E51)</f>
        <v>9999.981509543471</v>
      </c>
      <c r="F62">
        <f>F7+(2/0.017)*(F8*F50-F23*F51)</f>
        <v>9999.970756039877</v>
      </c>
    </row>
    <row r="63" spans="1:6" ht="12.75">
      <c r="A63" t="s">
        <v>67</v>
      </c>
      <c r="B63">
        <f>B8+(3/0.017)*(B9*B50-B24*B51)</f>
        <v>-1.7190686820279595</v>
      </c>
      <c r="C63">
        <f>C8+(3/0.017)*(C9*C50-C24*C51)</f>
        <v>-1.7606343476840078</v>
      </c>
      <c r="D63">
        <f>D8+(3/0.017)*(D9*D50-D24*D51)</f>
        <v>0.7888779739121371</v>
      </c>
      <c r="E63">
        <f>E8+(3/0.017)*(E9*E50-E24*E51)</f>
        <v>-0.8015631680760045</v>
      </c>
      <c r="F63">
        <f>F8+(3/0.017)*(F9*F50-F24*F51)</f>
        <v>-3.6124773772660586</v>
      </c>
    </row>
    <row r="64" spans="1:6" ht="12.75">
      <c r="A64" t="s">
        <v>68</v>
      </c>
      <c r="B64">
        <f>B9+(4/0.017)*(B10*B50-B25*B51)</f>
        <v>1.125019999841834</v>
      </c>
      <c r="C64">
        <f>C9+(4/0.017)*(C10*C50-C25*C51)</f>
        <v>-0.32552480125208116</v>
      </c>
      <c r="D64">
        <f>D9+(4/0.017)*(D10*D50-D25*D51)</f>
        <v>0.557940684680867</v>
      </c>
      <c r="E64">
        <f>E9+(4/0.017)*(E10*E50-E25*E51)</f>
        <v>0.043970220990224115</v>
      </c>
      <c r="F64">
        <f>F9+(4/0.017)*(F10*F50-F25*F51)</f>
        <v>-1.3021088947083357</v>
      </c>
    </row>
    <row r="65" spans="1:6" ht="12.75">
      <c r="A65" t="s">
        <v>69</v>
      </c>
      <c r="B65">
        <f>B10+(5/0.017)*(B11*B50-B26*B51)</f>
        <v>0.6164255550812701</v>
      </c>
      <c r="C65">
        <f>C10+(5/0.017)*(C11*C50-C26*C51)</f>
        <v>0.940747355614132</v>
      </c>
      <c r="D65">
        <f>D10+(5/0.017)*(D11*D50-D26*D51)</f>
        <v>0.083369675957075</v>
      </c>
      <c r="E65">
        <f>E10+(5/0.017)*(E11*E50-E26*E51)</f>
        <v>0.46020608644391736</v>
      </c>
      <c r="F65">
        <f>F10+(5/0.017)*(F11*F50-F26*F51)</f>
        <v>-0.32712651211398225</v>
      </c>
    </row>
    <row r="66" spans="1:6" ht="12.75">
      <c r="A66" t="s">
        <v>70</v>
      </c>
      <c r="B66">
        <f>B11+(6/0.017)*(B12*B50-B27*B51)</f>
        <v>3.054342407238647</v>
      </c>
      <c r="C66">
        <f>C11+(6/0.017)*(C12*C50-C27*C51)</f>
        <v>1.5427106741593881</v>
      </c>
      <c r="D66">
        <f>D11+(6/0.017)*(D12*D50-D27*D51)</f>
        <v>2.257724344582284</v>
      </c>
      <c r="E66">
        <f>E11+(6/0.017)*(E12*E50-E27*E51)</f>
        <v>1.9815950496865309</v>
      </c>
      <c r="F66">
        <f>F11+(6/0.017)*(F12*F50-F27*F51)</f>
        <v>13.723260394892588</v>
      </c>
    </row>
    <row r="67" spans="1:6" ht="12.75">
      <c r="A67" t="s">
        <v>71</v>
      </c>
      <c r="B67">
        <f>B12+(7/0.017)*(B13*B50-B28*B51)</f>
        <v>0.1447318613783333</v>
      </c>
      <c r="C67">
        <f>C12+(7/0.017)*(C13*C50-C28*C51)</f>
        <v>0.2721856860157283</v>
      </c>
      <c r="D67">
        <f>D12+(7/0.017)*(D13*D50-D28*D51)</f>
        <v>0.12393565491727697</v>
      </c>
      <c r="E67">
        <f>E12+(7/0.017)*(E13*E50-E28*E51)</f>
        <v>-0.20485787270784991</v>
      </c>
      <c r="F67">
        <f>F12+(7/0.017)*(F13*F50-F28*F51)</f>
        <v>-0.613991888088368</v>
      </c>
    </row>
    <row r="68" spans="1:6" ht="12.75">
      <c r="A68" t="s">
        <v>72</v>
      </c>
      <c r="B68">
        <f>B13+(8/0.017)*(B14*B50-B29*B51)</f>
        <v>0.07097250456595834</v>
      </c>
      <c r="C68">
        <f>C13+(8/0.017)*(C14*C50-C29*C51)</f>
        <v>-0.1086349474123654</v>
      </c>
      <c r="D68">
        <f>D13+(8/0.017)*(D14*D50-D29*D51)</f>
        <v>0.06439292577514082</v>
      </c>
      <c r="E68">
        <f>E13+(8/0.017)*(E14*E50-E29*E51)</f>
        <v>0.10326150991831101</v>
      </c>
      <c r="F68">
        <f>F13+(8/0.017)*(F14*F50-F29*F51)</f>
        <v>0.04950103405933242</v>
      </c>
    </row>
    <row r="69" spans="1:6" ht="12.75">
      <c r="A69" t="s">
        <v>73</v>
      </c>
      <c r="B69">
        <f>B14+(9/0.017)*(B15*B50-B30*B51)</f>
        <v>-0.0029291486977146564</v>
      </c>
      <c r="C69">
        <f>C14+(9/0.017)*(C15*C50-C30*C51)</f>
        <v>-0.033537297493803166</v>
      </c>
      <c r="D69">
        <f>D14+(9/0.017)*(D15*D50-D30*D51)</f>
        <v>-0.0027894850567785233</v>
      </c>
      <c r="E69">
        <f>E14+(9/0.017)*(E15*E50-E30*E51)</f>
        <v>-0.10436320346821548</v>
      </c>
      <c r="F69">
        <f>F14+(9/0.017)*(F15*F50-F30*F51)</f>
        <v>0.004341247997497353</v>
      </c>
    </row>
    <row r="70" spans="1:6" ht="12.75">
      <c r="A70" t="s">
        <v>74</v>
      </c>
      <c r="B70">
        <f>B15+(10/0.017)*(B16*B50-B31*B51)</f>
        <v>-0.4544168414692516</v>
      </c>
      <c r="C70">
        <f>C15+(10/0.017)*(C16*C50-C31*C51)</f>
        <v>-0.1973116163239655</v>
      </c>
      <c r="D70">
        <f>D15+(10/0.017)*(D16*D50-D31*D51)</f>
        <v>-0.10590102632331694</v>
      </c>
      <c r="E70">
        <f>E15+(10/0.017)*(E16*E50-E31*E51)</f>
        <v>-0.10637554587368318</v>
      </c>
      <c r="F70">
        <f>F15+(10/0.017)*(F16*F50-F31*F51)</f>
        <v>-0.389618615959934</v>
      </c>
    </row>
    <row r="71" spans="1:6" ht="12.75">
      <c r="A71" t="s">
        <v>75</v>
      </c>
      <c r="B71">
        <f>B16+(11/0.017)*(B17*B50-B32*B51)</f>
        <v>0.010399431235927589</v>
      </c>
      <c r="C71">
        <f>C16+(11/0.017)*(C17*C50-C32*C51)</f>
        <v>0.04024215994149063</v>
      </c>
      <c r="D71">
        <f>D16+(11/0.017)*(D17*D50-D32*D51)</f>
        <v>-0.0009451152158198172</v>
      </c>
      <c r="E71">
        <f>E16+(11/0.017)*(E17*E50-E32*E51)</f>
        <v>0.005158922397709735</v>
      </c>
      <c r="F71">
        <f>F16+(11/0.017)*(F17*F50-F32*F51)</f>
        <v>-0.04687364533180001</v>
      </c>
    </row>
    <row r="72" spans="1:6" ht="12.75">
      <c r="A72" t="s">
        <v>76</v>
      </c>
      <c r="B72">
        <f>B17+(12/0.017)*(B18*B50-B33*B51)</f>
        <v>-0.02602150402129475</v>
      </c>
      <c r="C72">
        <f>C17+(12/0.017)*(C18*C50-C33*C51)</f>
        <v>-0.0059588759093401125</v>
      </c>
      <c r="D72">
        <f>D17+(12/0.017)*(D18*D50-D33*D51)</f>
        <v>-0.02991611237352309</v>
      </c>
      <c r="E72">
        <f>E17+(12/0.017)*(E18*E50-E33*E51)</f>
        <v>-0.014724091805391222</v>
      </c>
      <c r="F72">
        <f>F17+(12/0.017)*(F18*F50-F33*F51)</f>
        <v>-0.0214453826291707</v>
      </c>
    </row>
    <row r="73" spans="1:6" ht="12.75">
      <c r="A73" t="s">
        <v>77</v>
      </c>
      <c r="B73">
        <f>B18+(13/0.017)*(B19*B50-B34*B51)</f>
        <v>-0.006179933213338436</v>
      </c>
      <c r="C73">
        <f>C18+(13/0.017)*(C19*C50-C34*C51)</f>
        <v>-0.017621300871772067</v>
      </c>
      <c r="D73">
        <f>D18+(13/0.017)*(D19*D50-D34*D51)</f>
        <v>-0.0011549690313831604</v>
      </c>
      <c r="E73">
        <f>E18+(13/0.017)*(E19*E50-E34*E51)</f>
        <v>-0.006158233529333288</v>
      </c>
      <c r="F73">
        <f>F18+(13/0.017)*(F19*F50-F34*F51)</f>
        <v>-0.01558345679095707</v>
      </c>
    </row>
    <row r="74" spans="1:6" ht="12.75">
      <c r="A74" t="s">
        <v>78</v>
      </c>
      <c r="B74">
        <f>B19+(14/0.017)*(B20*B50-B35*B51)</f>
        <v>-0.21501909987460363</v>
      </c>
      <c r="C74">
        <f>C19+(14/0.017)*(C20*C50-C35*C51)</f>
        <v>-0.19553665952728713</v>
      </c>
      <c r="D74">
        <f>D19+(14/0.017)*(D20*D50-D35*D51)</f>
        <v>-0.20939359771991806</v>
      </c>
      <c r="E74">
        <f>E19+(14/0.017)*(E20*E50-E35*E51)</f>
        <v>-0.20500133792164701</v>
      </c>
      <c r="F74">
        <f>F19+(14/0.017)*(F20*F50-F35*F51)</f>
        <v>-0.1544285539925489</v>
      </c>
    </row>
    <row r="75" spans="1:6" ht="12.75">
      <c r="A75" t="s">
        <v>79</v>
      </c>
      <c r="B75" s="49">
        <f>B20</f>
        <v>-0.003593769</v>
      </c>
      <c r="C75" s="49">
        <f>C20</f>
        <v>-0.004501343</v>
      </c>
      <c r="D75" s="49">
        <f>D20</f>
        <v>-0.005292854</v>
      </c>
      <c r="E75" s="49">
        <f>E20</f>
        <v>0.003890624</v>
      </c>
      <c r="F75" s="49">
        <f>F20</f>
        <v>-0.001111343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16.587032780789635</v>
      </c>
      <c r="C82">
        <f>C22+(2/0.017)*(C8*C51+C23*C50)</f>
        <v>-11.765275744622468</v>
      </c>
      <c r="D82">
        <f>D22+(2/0.017)*(D8*D51+D23*D50)</f>
        <v>8.538098267422347</v>
      </c>
      <c r="E82">
        <f>E22+(2/0.017)*(E8*E51+E23*E50)</f>
        <v>5.857893746496632</v>
      </c>
      <c r="F82">
        <f>F22+(2/0.017)*(F8*F51+F23*F50)</f>
        <v>-23.38791873915618</v>
      </c>
    </row>
    <row r="83" spans="1:6" ht="12.75">
      <c r="A83" t="s">
        <v>82</v>
      </c>
      <c r="B83">
        <f>B23+(3/0.017)*(B9*B51+B24*B50)</f>
        <v>3.8845210445117107</v>
      </c>
      <c r="C83">
        <f>C23+(3/0.017)*(C9*C51+C24*C50)</f>
        <v>2.0028003029828914</v>
      </c>
      <c r="D83">
        <f>D23+(3/0.017)*(D9*D51+D24*D50)</f>
        <v>0.8267492931438793</v>
      </c>
      <c r="E83">
        <f>E23+(3/0.017)*(E9*E51+E24*E50)</f>
        <v>0.8961540063086214</v>
      </c>
      <c r="F83">
        <f>F23+(3/0.017)*(F9*F51+F24*F50)</f>
        <v>4.425583034150793</v>
      </c>
    </row>
    <row r="84" spans="1:6" ht="12.75">
      <c r="A84" t="s">
        <v>83</v>
      </c>
      <c r="B84">
        <f>B24+(4/0.017)*(B10*B51+B25*B50)</f>
        <v>-1.9166547220472874</v>
      </c>
      <c r="C84">
        <f>C24+(4/0.017)*(C10*C51+C25*C50)</f>
        <v>-3.4786808864634966</v>
      </c>
      <c r="D84">
        <f>D24+(4/0.017)*(D10*D51+D25*D50)</f>
        <v>-3.0944921475327267</v>
      </c>
      <c r="E84">
        <f>E24+(4/0.017)*(E10*E51+E25*E50)</f>
        <v>1.6488089327825148</v>
      </c>
      <c r="F84">
        <f>F24+(4/0.017)*(F10*F51+F25*F50)</f>
        <v>3.094391909923632</v>
      </c>
    </row>
    <row r="85" spans="1:6" ht="12.75">
      <c r="A85" t="s">
        <v>84</v>
      </c>
      <c r="B85">
        <f>B25+(5/0.017)*(B11*B51+B26*B50)</f>
        <v>0.7198023100069529</v>
      </c>
      <c r="C85">
        <f>C25+(5/0.017)*(C11*C51+C26*C50)</f>
        <v>-0.10149265593867106</v>
      </c>
      <c r="D85">
        <f>D25+(5/0.017)*(D11*D51+D26*D50)</f>
        <v>0.13068858947594364</v>
      </c>
      <c r="E85">
        <f>E25+(5/0.017)*(E11*E51+E26*E50)</f>
        <v>0.43715453783370173</v>
      </c>
      <c r="F85">
        <f>F25+(5/0.017)*(F11*F51+F26*F50)</f>
        <v>-0.40513057439673966</v>
      </c>
    </row>
    <row r="86" spans="1:6" ht="12.75">
      <c r="A86" t="s">
        <v>85</v>
      </c>
      <c r="B86">
        <f>B26+(6/0.017)*(B12*B51+B27*B50)</f>
        <v>-0.2421038587667672</v>
      </c>
      <c r="C86">
        <f>C26+(6/0.017)*(C12*C51+C27*C50)</f>
        <v>-0.6728828575170452</v>
      </c>
      <c r="D86">
        <f>D26+(6/0.017)*(D12*D51+D27*D50)</f>
        <v>-0.38418264708261235</v>
      </c>
      <c r="E86">
        <f>E26+(6/0.017)*(E12*E51+E27*E50)</f>
        <v>-0.1743786482739487</v>
      </c>
      <c r="F86">
        <f>F26+(6/0.017)*(F12*F51+F27*F50)</f>
        <v>1.06804576001337</v>
      </c>
    </row>
    <row r="87" spans="1:6" ht="12.75">
      <c r="A87" t="s">
        <v>86</v>
      </c>
      <c r="B87">
        <f>B27+(7/0.017)*(B13*B51+B28*B50)</f>
        <v>0.2103073879849928</v>
      </c>
      <c r="C87">
        <f>C27+(7/0.017)*(C13*C51+C28*C50)</f>
        <v>-0.19268998334270632</v>
      </c>
      <c r="D87">
        <f>D27+(7/0.017)*(D13*D51+D28*D50)</f>
        <v>-0.26697132184174405</v>
      </c>
      <c r="E87">
        <f>E27+(7/0.017)*(E13*E51+E28*E50)</f>
        <v>-0.3209162629660066</v>
      </c>
      <c r="F87">
        <f>F27+(7/0.017)*(F13*F51+F28*F50)</f>
        <v>0.30850423109032754</v>
      </c>
    </row>
    <row r="88" spans="1:6" ht="12.75">
      <c r="A88" t="s">
        <v>87</v>
      </c>
      <c r="B88">
        <f>B28+(8/0.017)*(B14*B51+B29*B50)</f>
        <v>-0.05227695284353556</v>
      </c>
      <c r="C88">
        <f>C28+(8/0.017)*(C14*C51+C29*C50)</f>
        <v>-0.30052763869227245</v>
      </c>
      <c r="D88">
        <f>D28+(8/0.017)*(D14*D51+D29*D50)</f>
        <v>-0.3370467342003086</v>
      </c>
      <c r="E88">
        <f>E28+(8/0.017)*(E14*E51+E29*E50)</f>
        <v>0.3451909417441673</v>
      </c>
      <c r="F88">
        <f>F28+(8/0.017)*(F14*F51+F29*F50)</f>
        <v>0.36627951923316104</v>
      </c>
    </row>
    <row r="89" spans="1:6" ht="12.75">
      <c r="A89" t="s">
        <v>88</v>
      </c>
      <c r="B89">
        <f>B29+(9/0.017)*(B15*B51+B30*B50)</f>
        <v>0.18639064605810324</v>
      </c>
      <c r="C89">
        <f>C29+(9/0.017)*(C15*C51+C30*C50)</f>
        <v>0.027304176534289307</v>
      </c>
      <c r="D89">
        <f>D29+(9/0.017)*(D15*D51+D30*D50)</f>
        <v>0.05053111373745717</v>
      </c>
      <c r="E89">
        <f>E29+(9/0.017)*(E15*E51+E30*E50)</f>
        <v>-0.018502632833734593</v>
      </c>
      <c r="F89">
        <f>F29+(9/0.017)*(F15*F51+F30*F50)</f>
        <v>-0.07147704920721445</v>
      </c>
    </row>
    <row r="90" spans="1:6" ht="12.75">
      <c r="A90" t="s">
        <v>89</v>
      </c>
      <c r="B90">
        <f>B30+(10/0.017)*(B16*B51+B31*B50)</f>
        <v>-0.07667153993651199</v>
      </c>
      <c r="C90">
        <f>C30+(10/0.017)*(C16*C51+C31*C50)</f>
        <v>-0.04526341790275714</v>
      </c>
      <c r="D90">
        <f>D30+(10/0.017)*(D16*D51+D31*D50)</f>
        <v>-0.04170498974045497</v>
      </c>
      <c r="E90">
        <f>E30+(10/0.017)*(E16*E51+E31*E50)</f>
        <v>-0.058521072621770684</v>
      </c>
      <c r="F90">
        <f>F30+(10/0.017)*(F16*F51+F31*F50)</f>
        <v>0.21917619727262874</v>
      </c>
    </row>
    <row r="91" spans="1:6" ht="12.75">
      <c r="A91" t="s">
        <v>90</v>
      </c>
      <c r="B91">
        <f>B31+(11/0.017)*(B17*B51+B32*B50)</f>
        <v>0.04351400252861039</v>
      </c>
      <c r="C91">
        <f>C31+(11/0.017)*(C17*C51+C32*C50)</f>
        <v>-0.013710157720689769</v>
      </c>
      <c r="D91">
        <f>D31+(11/0.017)*(D17*D51+D32*D50)</f>
        <v>-0.0037549128339857555</v>
      </c>
      <c r="E91">
        <f>E31+(11/0.017)*(E17*E51+E32*E50)</f>
        <v>-0.038703253336883466</v>
      </c>
      <c r="F91">
        <f>F31+(11/0.017)*(F17*F51+F32*F50)</f>
        <v>0.01760129053117716</v>
      </c>
    </row>
    <row r="92" spans="1:6" ht="12.75">
      <c r="A92" t="s">
        <v>91</v>
      </c>
      <c r="B92">
        <f>B32+(12/0.017)*(B18*B51+B33*B50)</f>
        <v>-0.04589220919244906</v>
      </c>
      <c r="C92">
        <f>C32+(12/0.017)*(C18*C51+C33*C50)</f>
        <v>-0.013186803437283028</v>
      </c>
      <c r="D92">
        <f>D32+(12/0.017)*(D18*D51+D33*D50)</f>
        <v>-0.0326186950639535</v>
      </c>
      <c r="E92">
        <f>E32+(12/0.017)*(E18*E51+E33*E50)</f>
        <v>0.0438435877319376</v>
      </c>
      <c r="F92">
        <f>F32+(12/0.017)*(F18*F51+F33*F50)</f>
        <v>0.019148499520930683</v>
      </c>
    </row>
    <row r="93" spans="1:6" ht="12.75">
      <c r="A93" t="s">
        <v>92</v>
      </c>
      <c r="B93">
        <f>B33+(13/0.017)*(B19*B51+B34*B50)</f>
        <v>0.09635400185340809</v>
      </c>
      <c r="C93">
        <f>C33+(13/0.017)*(C19*C51+C34*C50)</f>
        <v>0.07985744098026479</v>
      </c>
      <c r="D93">
        <f>D33+(13/0.017)*(D19*D51+D34*D50)</f>
        <v>0.08788602907761434</v>
      </c>
      <c r="E93">
        <f>E33+(13/0.017)*(E19*E51+E34*E50)</f>
        <v>0.08479778183993418</v>
      </c>
      <c r="F93">
        <f>F33+(13/0.017)*(F19*F51+F34*F50)</f>
        <v>0.057354068746407944</v>
      </c>
    </row>
    <row r="94" spans="1:6" ht="12.75">
      <c r="A94" t="s">
        <v>93</v>
      </c>
      <c r="B94">
        <f>B34+(14/0.017)*(B20*B51+B35*B50)</f>
        <v>-0.005276211065979892</v>
      </c>
      <c r="C94">
        <f>C34+(14/0.017)*(C20*C51+C35*C50)</f>
        <v>-0.00234275593934862</v>
      </c>
      <c r="D94">
        <f>D34+(14/0.017)*(D20*D51+D35*D50)</f>
        <v>-0.0028332419667531487</v>
      </c>
      <c r="E94">
        <f>E34+(14/0.017)*(E20*E51+E35*E50)</f>
        <v>-0.007550906021095239</v>
      </c>
      <c r="F94">
        <f>F34+(14/0.017)*(F20*F51+F35*F50)</f>
        <v>-0.027869953549001507</v>
      </c>
    </row>
    <row r="95" spans="1:6" ht="12.75">
      <c r="A95" t="s">
        <v>94</v>
      </c>
      <c r="B95" s="49">
        <f>B35</f>
        <v>0.003035496</v>
      </c>
      <c r="C95" s="49">
        <f>C35</f>
        <v>0.00229336</v>
      </c>
      <c r="D95" s="49">
        <f>D35</f>
        <v>0.0031183</v>
      </c>
      <c r="E95" s="49">
        <f>E35</f>
        <v>0.003611964</v>
      </c>
      <c r="F95" s="49">
        <f>F35</f>
        <v>-0.001955708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-1.7190619249819188</v>
      </c>
      <c r="C103">
        <f>C63*10000/C62</f>
        <v>-1.7606265647323311</v>
      </c>
      <c r="D103">
        <f>D63*10000/D62</f>
        <v>0.7888795097433651</v>
      </c>
      <c r="E103">
        <f>E63*10000/E62</f>
        <v>-0.8015646502056365</v>
      </c>
      <c r="F103">
        <f>F63*10000/F62</f>
        <v>-3.6124879416113895</v>
      </c>
      <c r="G103">
        <f>AVERAGE(C103:E103)</f>
        <v>-0.5911039017315342</v>
      </c>
      <c r="H103">
        <f>STDEV(C103:E103)</f>
        <v>1.2877172053418127</v>
      </c>
      <c r="I103">
        <f>(B103*B4+C103*C4+D103*D4+E103*E4+F103*F4)/SUM(B4:F4)</f>
        <v>-1.158037756690711</v>
      </c>
      <c r="K103">
        <f>(LN(H103)+LN(H123))/2-LN(K114*K115^3)</f>
        <v>-3.959975016945162</v>
      </c>
    </row>
    <row r="104" spans="1:11" ht="12.75">
      <c r="A104" t="s">
        <v>68</v>
      </c>
      <c r="B104">
        <f>B64*10000/B62</f>
        <v>1.12501557778935</v>
      </c>
      <c r="C104">
        <f>C64*10000/C62</f>
        <v>-0.32552336225720924</v>
      </c>
      <c r="D104">
        <f>D64*10000/D62</f>
        <v>0.5579417709106201</v>
      </c>
      <c r="E104">
        <f>E64*10000/E62</f>
        <v>0.043970302293320426</v>
      </c>
      <c r="F104">
        <f>F64*10000/F62</f>
        <v>-1.302112702601531</v>
      </c>
      <c r="G104">
        <f>AVERAGE(C104:E104)</f>
        <v>0.09212957031557711</v>
      </c>
      <c r="H104">
        <f>STDEV(C104:E104)</f>
        <v>0.44369713398121274</v>
      </c>
      <c r="I104">
        <f>(B104*B4+C104*C4+D104*D4+E104*E4+F104*F4)/SUM(B4:F4)</f>
        <v>0.05520581728436201</v>
      </c>
      <c r="K104">
        <f>(LN(H104)+LN(H124))/2-LN(K114*K115^4)</f>
        <v>-3.16884757858362</v>
      </c>
    </row>
    <row r="105" spans="1:11" ht="12.75">
      <c r="A105" t="s">
        <v>69</v>
      </c>
      <c r="B105">
        <f>B65*10000/B62</f>
        <v>0.6164231321322047</v>
      </c>
      <c r="C105">
        <f>C65*10000/C62</f>
        <v>0.9407431970043569</v>
      </c>
      <c r="D105">
        <f>D65*10000/D62</f>
        <v>0.08336983826576663</v>
      </c>
      <c r="E105">
        <f>E65*10000/E62</f>
        <v>0.4602069373875543</v>
      </c>
      <c r="F105">
        <f>F65*10000/F62</f>
        <v>-0.3271274687642474</v>
      </c>
      <c r="G105">
        <f>AVERAGE(C105:E105)</f>
        <v>0.494773324219226</v>
      </c>
      <c r="H105">
        <f>STDEV(C105:E105)</f>
        <v>0.42973060793085277</v>
      </c>
      <c r="I105">
        <f>(B105*B4+C105*C4+D105*D4+E105*E4+F105*F4)/SUM(B4:F4)</f>
        <v>0.40262422020528893</v>
      </c>
      <c r="K105">
        <f>(LN(H105)+LN(H125))/2-LN(K114*K115^5)</f>
        <v>-3.7725637310569504</v>
      </c>
    </row>
    <row r="106" spans="1:11" ht="12.75">
      <c r="A106" t="s">
        <v>70</v>
      </c>
      <c r="B106">
        <f>B66*10000/B62</f>
        <v>3.0543304017076953</v>
      </c>
      <c r="C106">
        <f>C66*10000/C62</f>
        <v>1.5427038545476706</v>
      </c>
      <c r="D106">
        <f>D66*10000/D62</f>
        <v>2.2577287400447856</v>
      </c>
      <c r="E106">
        <f>E66*10000/E62</f>
        <v>1.9815987137530182</v>
      </c>
      <c r="F106">
        <f>F66*10000/F62</f>
        <v>13.723300527257926</v>
      </c>
      <c r="G106">
        <f>AVERAGE(C106:E106)</f>
        <v>1.9273437694484914</v>
      </c>
      <c r="H106">
        <f>STDEV(C106:E106)</f>
        <v>0.3605868077955113</v>
      </c>
      <c r="I106">
        <f>(B106*B4+C106*C4+D106*D4+E106*E4+F106*F4)/SUM(B4:F4)</f>
        <v>3.666171375255234</v>
      </c>
      <c r="K106">
        <f>(LN(H106)+LN(H126))/2-LN(K114*K115^6)</f>
        <v>-3.307193243786417</v>
      </c>
    </row>
    <row r="107" spans="1:11" ht="12.75">
      <c r="A107" t="s">
        <v>71</v>
      </c>
      <c r="B107">
        <f>B67*10000/B62</f>
        <v>0.14473129248899158</v>
      </c>
      <c r="C107">
        <f>C67*10000/C62</f>
        <v>0.27218448280846147</v>
      </c>
      <c r="D107">
        <f>D67*10000/D62</f>
        <v>0.12393589620205787</v>
      </c>
      <c r="E107">
        <f>E67*10000/E62</f>
        <v>-0.20485825150010928</v>
      </c>
      <c r="F107">
        <f>F67*10000/F62</f>
        <v>-0.613993683649048</v>
      </c>
      <c r="G107">
        <f>AVERAGE(C107:E107)</f>
        <v>0.06375404250347001</v>
      </c>
      <c r="H107">
        <f>STDEV(C107:E107)</f>
        <v>0.24414920484224</v>
      </c>
      <c r="I107">
        <f>(B107*B4+C107*C4+D107*D4+E107*E4+F107*F4)/SUM(B4:F4)</f>
        <v>-0.015050246706608927</v>
      </c>
      <c r="K107">
        <f>(LN(H107)+LN(H127))/2-LN(K114*K115^7)</f>
        <v>-3.589746684902216</v>
      </c>
    </row>
    <row r="108" spans="1:9" ht="12.75">
      <c r="A108" t="s">
        <v>72</v>
      </c>
      <c r="B108">
        <f>B68*10000/B62</f>
        <v>0.07097222559834873</v>
      </c>
      <c r="C108">
        <f>C68*10000/C62</f>
        <v>-0.10863446718741285</v>
      </c>
      <c r="D108">
        <f>D68*10000/D62</f>
        <v>0.06439305113884666</v>
      </c>
      <c r="E108">
        <f>E68*10000/E62</f>
        <v>0.10326170085391008</v>
      </c>
      <c r="F108">
        <f>F68*10000/F62</f>
        <v>0.049501178820382366</v>
      </c>
      <c r="G108">
        <f>AVERAGE(C108:E108)</f>
        <v>0.019673428268447965</v>
      </c>
      <c r="H108">
        <f>STDEV(C108:E108)</f>
        <v>0.11280460987877293</v>
      </c>
      <c r="I108">
        <f>(B108*B4+C108*C4+D108*D4+E108*E4+F108*F4)/SUM(B4:F4)</f>
        <v>0.03106144415674033</v>
      </c>
    </row>
    <row r="109" spans="1:9" ht="12.75">
      <c r="A109" t="s">
        <v>73</v>
      </c>
      <c r="B109">
        <f>B69*10000/B62</f>
        <v>-0.002929137184275538</v>
      </c>
      <c r="C109">
        <f>C69*10000/C62</f>
        <v>-0.03353714924089301</v>
      </c>
      <c r="D109">
        <f>D69*10000/D62</f>
        <v>-0.0027894904875021614</v>
      </c>
      <c r="E109">
        <f>E69*10000/E62</f>
        <v>-0.1043633964409</v>
      </c>
      <c r="F109">
        <f>F69*10000/F62</f>
        <v>0.004341260693062813</v>
      </c>
      <c r="G109">
        <f>AVERAGE(C109:E109)</f>
        <v>-0.046896678723098384</v>
      </c>
      <c r="H109">
        <f>STDEV(C109:E109)</f>
        <v>0.05208812113761509</v>
      </c>
      <c r="I109">
        <f>(B109*B4+C109*C4+D109*D4+E109*E4+F109*F4)/SUM(B4:F4)</f>
        <v>-0.03369055802778068</v>
      </c>
    </row>
    <row r="110" spans="1:11" ht="12.75">
      <c r="A110" t="s">
        <v>74</v>
      </c>
      <c r="B110">
        <f>B70*10000/B62</f>
        <v>-0.45441505531867393</v>
      </c>
      <c r="C110">
        <f>C70*10000/C62</f>
        <v>-0.19731074410039615</v>
      </c>
      <c r="D110">
        <f>D70*10000/D62</f>
        <v>-0.1059012324972864</v>
      </c>
      <c r="E110">
        <f>E70*10000/E62</f>
        <v>-0.10637574256728755</v>
      </c>
      <c r="F110">
        <f>F70*10000/F62</f>
        <v>-0.3896197553623929</v>
      </c>
      <c r="G110">
        <f>AVERAGE(C110:E110)</f>
        <v>-0.1365292397216567</v>
      </c>
      <c r="H110">
        <f>STDEV(C110:E110)</f>
        <v>0.05263886155549601</v>
      </c>
      <c r="I110">
        <f>(B110*B4+C110*C4+D110*D4+E110*E4+F110*F4)/SUM(B4:F4)</f>
        <v>-0.21632635525078356</v>
      </c>
      <c r="K110">
        <f>EXP(AVERAGE(K103:K107))</f>
        <v>0.028448346174318694</v>
      </c>
    </row>
    <row r="111" spans="1:9" ht="12.75">
      <c r="A111" t="s">
        <v>75</v>
      </c>
      <c r="B111">
        <f>B71*10000/B62</f>
        <v>0.010399390359471405</v>
      </c>
      <c r="C111">
        <f>C71*10000/C62</f>
        <v>0.04024198204947881</v>
      </c>
      <c r="D111">
        <f>D71*10000/D62</f>
        <v>-0.0009451170558223404</v>
      </c>
      <c r="E111">
        <f>E71*10000/E62</f>
        <v>0.005158931936810406</v>
      </c>
      <c r="F111">
        <f>F71*10000/F62</f>
        <v>-0.04687378240930237</v>
      </c>
      <c r="G111">
        <f>AVERAGE(C111:E111)</f>
        <v>0.014818598976822292</v>
      </c>
      <c r="H111">
        <f>STDEV(C111:E111)</f>
        <v>0.02222782397515316</v>
      </c>
      <c r="I111">
        <f>(B111*B4+C111*C4+D111*D4+E111*E4+F111*F4)/SUM(B4:F4)</f>
        <v>0.005940928314097014</v>
      </c>
    </row>
    <row r="112" spans="1:9" ht="12.75">
      <c r="A112" t="s">
        <v>76</v>
      </c>
      <c r="B112">
        <f>B72*10000/B62</f>
        <v>-0.026021401740040632</v>
      </c>
      <c r="C112">
        <f>C72*10000/C62</f>
        <v>-0.005958849567900557</v>
      </c>
      <c r="D112">
        <f>D72*10000/D62</f>
        <v>-0.029916170615863633</v>
      </c>
      <c r="E112">
        <f>E72*10000/E62</f>
        <v>-0.014724119030959508</v>
      </c>
      <c r="F112">
        <f>F72*10000/F62</f>
        <v>-0.02144544534414555</v>
      </c>
      <c r="G112">
        <f>AVERAGE(C112:E112)</f>
        <v>-0.016866379738241233</v>
      </c>
      <c r="H112">
        <f>STDEV(C112:E112)</f>
        <v>0.012121479639559937</v>
      </c>
      <c r="I112">
        <f>(B112*B4+C112*C4+D112*D4+E112*E4+F112*F4)/SUM(B4:F4)</f>
        <v>-0.018800865520843802</v>
      </c>
    </row>
    <row r="113" spans="1:9" ht="12.75">
      <c r="A113" t="s">
        <v>77</v>
      </c>
      <c r="B113">
        <f>B73*10000/B62</f>
        <v>-0.006179908922224481</v>
      </c>
      <c r="C113">
        <f>C73*10000/C62</f>
        <v>-0.017621222976135564</v>
      </c>
      <c r="D113">
        <f>D73*10000/D62</f>
        <v>-0.001154971279940687</v>
      </c>
      <c r="E113">
        <f>E73*10000/E62</f>
        <v>-0.00615824491620928</v>
      </c>
      <c r="F113">
        <f>F73*10000/F62</f>
        <v>-0.01558350236328924</v>
      </c>
      <c r="G113">
        <f>AVERAGE(C113:E113)</f>
        <v>-0.008311479724095176</v>
      </c>
      <c r="H113">
        <f>STDEV(C113:E113)</f>
        <v>0.008441663126068744</v>
      </c>
      <c r="I113">
        <f>(B113*B4+C113*C4+D113*D4+E113*E4+F113*F4)/SUM(B4:F4)</f>
        <v>-0.008975873996551505</v>
      </c>
    </row>
    <row r="114" spans="1:11" ht="12.75">
      <c r="A114" t="s">
        <v>78</v>
      </c>
      <c r="B114">
        <f>B74*10000/B62</f>
        <v>-0.21501825471118888</v>
      </c>
      <c r="C114">
        <f>C74*10000/C62</f>
        <v>-0.1955357951499824</v>
      </c>
      <c r="D114">
        <f>D74*10000/D62</f>
        <v>-0.20939400537894384</v>
      </c>
      <c r="E114">
        <f>E74*10000/E62</f>
        <v>-0.20500171697918063</v>
      </c>
      <c r="F114">
        <f>F74*10000/F62</f>
        <v>-0.1544290056041171</v>
      </c>
      <c r="G114">
        <f>AVERAGE(C114:E114)</f>
        <v>-0.2033105058360356</v>
      </c>
      <c r="H114">
        <f>STDEV(C114:E114)</f>
        <v>0.0070822061559632</v>
      </c>
      <c r="I114">
        <f>(B114*B4+C114*C4+D114*D4+E114*E4+F114*F4)/SUM(B4:F4)</f>
        <v>-0.19847257855939224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-0.0035937548741754497</v>
      </c>
      <c r="C115">
        <f>C75*10000/C62</f>
        <v>-0.004501323101640585</v>
      </c>
      <c r="D115">
        <f>D75*10000/D62</f>
        <v>-0.005292864304420617</v>
      </c>
      <c r="E115">
        <f>E75*10000/E62</f>
        <v>0.0038906311939546964</v>
      </c>
      <c r="F115">
        <f>F75*10000/F62</f>
        <v>-0.001111346250016542</v>
      </c>
      <c r="G115">
        <f>AVERAGE(C115:E115)</f>
        <v>-0.0019678520707021685</v>
      </c>
      <c r="H115">
        <f>STDEV(C115:E115)</f>
        <v>0.00508900815391595</v>
      </c>
      <c r="I115">
        <f>(B115*B4+C115*C4+D115*D4+E115*E4+F115*F4)/SUM(B4:F4)</f>
        <v>-0.0020889175740365965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16.586967583078017</v>
      </c>
      <c r="C122">
        <f>C82*10000/C62</f>
        <v>-11.765223735769691</v>
      </c>
      <c r="D122">
        <f>D82*10000/D62</f>
        <v>8.538114889863815</v>
      </c>
      <c r="E122">
        <f>E82*10000/E62</f>
        <v>5.857904578029627</v>
      </c>
      <c r="F122">
        <f>F82*10000/F62</f>
        <v>-23.387987134892494</v>
      </c>
      <c r="G122">
        <f>AVERAGE(C122:E122)</f>
        <v>0.876931910707917</v>
      </c>
      <c r="H122">
        <f>STDEV(C122:E122)</f>
        <v>11.03013854723683</v>
      </c>
      <c r="I122">
        <f>(B122*B4+C122*C4+D122*D4+E122*E4+F122*F4)/SUM(B4:F4)</f>
        <v>-0.09410683072737755</v>
      </c>
    </row>
    <row r="123" spans="1:9" ht="12.75">
      <c r="A123" t="s">
        <v>82</v>
      </c>
      <c r="B123">
        <f>B83*10000/B62</f>
        <v>3.8845057758445427</v>
      </c>
      <c r="C123">
        <f>C83*10000/C62</f>
        <v>2.002791449527319</v>
      </c>
      <c r="D123">
        <f>D83*10000/D62</f>
        <v>0.8267509027050842</v>
      </c>
      <c r="E123">
        <f>E83*10000/E62</f>
        <v>0.8961556633413549</v>
      </c>
      <c r="F123">
        <f>F83*10000/F62</f>
        <v>4.425595976346019</v>
      </c>
      <c r="G123">
        <f>AVERAGE(C123:E123)</f>
        <v>1.241899338524586</v>
      </c>
      <c r="H123">
        <f>STDEV(C123:E123)</f>
        <v>0.659865030623226</v>
      </c>
      <c r="I123">
        <f>(B123*B4+C123*C4+D123*D4+E123*E4+F123*F4)/SUM(B4:F4)</f>
        <v>2.0495379589784775</v>
      </c>
    </row>
    <row r="124" spans="1:9" ht="12.75">
      <c r="A124" t="s">
        <v>83</v>
      </c>
      <c r="B124">
        <f>B84*10000/B62</f>
        <v>-1.9166471883609741</v>
      </c>
      <c r="C124">
        <f>C84*10000/C62</f>
        <v>-3.4786655088211864</v>
      </c>
      <c r="D124">
        <f>D84*10000/D62</f>
        <v>-3.0944981720610216</v>
      </c>
      <c r="E124">
        <f>E84*10000/E62</f>
        <v>1.6488119815111417</v>
      </c>
      <c r="F124">
        <f>F84*10000/F62</f>
        <v>3.0944009591774573</v>
      </c>
      <c r="G124">
        <f>AVERAGE(C124:E124)</f>
        <v>-1.6414505664570223</v>
      </c>
      <c r="H124">
        <f>STDEV(C124:E124)</f>
        <v>2.8559178667426366</v>
      </c>
      <c r="I124">
        <f>(B124*B4+C124*C4+D124*D4+E124*E4+F124*F4)/SUM(B4:F4)</f>
        <v>-1.048806629510818</v>
      </c>
    </row>
    <row r="125" spans="1:9" ht="12.75">
      <c r="A125" t="s">
        <v>84</v>
      </c>
      <c r="B125">
        <f>B85*10000/B62</f>
        <v>0.7197994807207239</v>
      </c>
      <c r="C125">
        <f>C85*10000/C62</f>
        <v>-0.10149220728649196</v>
      </c>
      <c r="D125">
        <f>D85*10000/D62</f>
        <v>0.13068884390771066</v>
      </c>
      <c r="E125">
        <f>E85*10000/E62</f>
        <v>0.4371553461538942</v>
      </c>
      <c r="F125">
        <f>F85*10000/F62</f>
        <v>-0.40513175916244065</v>
      </c>
      <c r="G125">
        <f>AVERAGE(C125:E125)</f>
        <v>0.15545066092503762</v>
      </c>
      <c r="H125">
        <f>STDEV(C125:E125)</f>
        <v>0.2701761599277925</v>
      </c>
      <c r="I125">
        <f>(B125*B4+C125*C4+D125*D4+E125*E4+F125*F4)/SUM(B4:F4)</f>
        <v>0.16215233577007937</v>
      </c>
    </row>
    <row r="126" spans="1:9" ht="12.75">
      <c r="A126" t="s">
        <v>85</v>
      </c>
      <c r="B126">
        <f>B86*10000/B62</f>
        <v>-0.24210290714282254</v>
      </c>
      <c r="C126">
        <f>C86*10000/C62</f>
        <v>-0.67287988301256</v>
      </c>
      <c r="D126">
        <f>D86*10000/D62</f>
        <v>-0.3841833950306172</v>
      </c>
      <c r="E126">
        <f>E86*10000/E62</f>
        <v>-0.17437897070862643</v>
      </c>
      <c r="F126">
        <f>F86*10000/F62</f>
        <v>1.0680488834112656</v>
      </c>
      <c r="G126">
        <f>AVERAGE(C126:E126)</f>
        <v>-0.4104807495839346</v>
      </c>
      <c r="H126">
        <f>STDEV(C126:E126)</f>
        <v>0.2502887393278823</v>
      </c>
      <c r="I126">
        <f>(B126*B4+C126*C4+D126*D4+E126*E4+F126*F4)/SUM(B4:F4)</f>
        <v>-0.18863760603793855</v>
      </c>
    </row>
    <row r="127" spans="1:9" ht="12.75">
      <c r="A127" t="s">
        <v>86</v>
      </c>
      <c r="B127">
        <f>B87*10000/B62</f>
        <v>0.21030656134163747</v>
      </c>
      <c r="C127">
        <f>C87*10000/C62</f>
        <v>-0.19268913154924286</v>
      </c>
      <c r="D127">
        <f>D87*10000/D62</f>
        <v>-0.2669718415962646</v>
      </c>
      <c r="E127">
        <f>E87*10000/E62</f>
        <v>-0.32091685635592476</v>
      </c>
      <c r="F127">
        <f>F87*10000/F62</f>
        <v>0.3085051332815091</v>
      </c>
      <c r="G127">
        <f>AVERAGE(C127:E127)</f>
        <v>-0.26019260983381076</v>
      </c>
      <c r="H127">
        <f>STDEV(C127:E127)</f>
        <v>0.06438210807158538</v>
      </c>
      <c r="I127">
        <f>(B127*B4+C127*C4+D127*D4+E127*E4+F127*F4)/SUM(B4:F4)</f>
        <v>-0.11615783785988543</v>
      </c>
    </row>
    <row r="128" spans="1:9" ht="12.75">
      <c r="A128" t="s">
        <v>87</v>
      </c>
      <c r="B128">
        <f>B88*10000/B62</f>
        <v>-0.05227674736147372</v>
      </c>
      <c r="C128">
        <f>C88*10000/C62</f>
        <v>-0.3005263101983166</v>
      </c>
      <c r="D128">
        <f>D88*10000/D62</f>
        <v>-0.3370473903815138</v>
      </c>
      <c r="E128">
        <f>E88*10000/E62</f>
        <v>0.3451915800191578</v>
      </c>
      <c r="F128">
        <f>F88*10000/F62</f>
        <v>0.366280590382659</v>
      </c>
      <c r="G128">
        <f>AVERAGE(C128:E128)</f>
        <v>-0.09746070685355755</v>
      </c>
      <c r="H128">
        <f>STDEV(C128:E128)</f>
        <v>0.38378279355603</v>
      </c>
      <c r="I128">
        <f>(B128*B4+C128*C4+D128*D4+E128*E4+F128*F4)/SUM(B4:F4)</f>
        <v>-0.028998296307397056</v>
      </c>
    </row>
    <row r="129" spans="1:9" ht="12.75">
      <c r="A129" t="s">
        <v>88</v>
      </c>
      <c r="B129">
        <f>B89*10000/B62</f>
        <v>0.18638991342293273</v>
      </c>
      <c r="C129">
        <f>C89*10000/C62</f>
        <v>0.027304055835129477</v>
      </c>
      <c r="D129">
        <f>D89*10000/D62</f>
        <v>0.05053121211422142</v>
      </c>
      <c r="E129">
        <f>E89*10000/E62</f>
        <v>-0.01850266704601066</v>
      </c>
      <c r="F129">
        <f>F89*10000/F62</f>
        <v>-0.0714772582350234</v>
      </c>
      <c r="G129">
        <f>AVERAGE(C129:E129)</f>
        <v>0.01977753363444675</v>
      </c>
      <c r="H129">
        <f>STDEV(C129:E129)</f>
        <v>0.03512699133580058</v>
      </c>
      <c r="I129">
        <f>(B129*B4+C129*C4+D129*D4+E129*E4+F129*F4)/SUM(B4:F4)</f>
        <v>0.031685572591081075</v>
      </c>
    </row>
    <row r="130" spans="1:9" ht="12.75">
      <c r="A130" t="s">
        <v>89</v>
      </c>
      <c r="B130">
        <f>B90*10000/B62</f>
        <v>-0.07667123856802638</v>
      </c>
      <c r="C130">
        <f>C90*10000/C62</f>
        <v>-0.04526321781408188</v>
      </c>
      <c r="D130">
        <f>D90*10000/D62</f>
        <v>-0.041705070934033354</v>
      </c>
      <c r="E130">
        <f>E90*10000/E62</f>
        <v>-0.05852118083010569</v>
      </c>
      <c r="F130">
        <f>F90*10000/F62</f>
        <v>0.21917683823250045</v>
      </c>
      <c r="G130">
        <f>AVERAGE(C130:E130)</f>
        <v>-0.04849648985940697</v>
      </c>
      <c r="H130">
        <f>STDEV(C130:E130)</f>
        <v>0.008862049655610481</v>
      </c>
      <c r="I130">
        <f>(B130*B4+C130*C4+D130*D4+E130*E4+F130*F4)/SUM(B4:F4)</f>
        <v>-0.016811508575280985</v>
      </c>
    </row>
    <row r="131" spans="1:9" ht="12.75">
      <c r="A131" t="s">
        <v>90</v>
      </c>
      <c r="B131">
        <f>B91*10000/B62</f>
        <v>0.04351383149058173</v>
      </c>
      <c r="C131">
        <f>C91*10000/C62</f>
        <v>-0.013710097114411608</v>
      </c>
      <c r="D131">
        <f>D91*10000/D62</f>
        <v>-0.003754920144257533</v>
      </c>
      <c r="E131">
        <f>E91*10000/E62</f>
        <v>-0.038703324901098124</v>
      </c>
      <c r="F131">
        <f>F91*10000/F62</f>
        <v>0.01760134200447153</v>
      </c>
      <c r="G131">
        <f>AVERAGE(C131:E131)</f>
        <v>-0.01872278071992242</v>
      </c>
      <c r="H131">
        <f>STDEV(C131:E131)</f>
        <v>0.01800536021463351</v>
      </c>
      <c r="I131">
        <f>(B131*B4+C131*C4+D131*D4+E131*E4+F131*F4)/SUM(B4:F4)</f>
        <v>-0.004867762932996783</v>
      </c>
    </row>
    <row r="132" spans="1:9" ht="12.75">
      <c r="A132" t="s">
        <v>91</v>
      </c>
      <c r="B132">
        <f>B92*10000/B62</f>
        <v>-0.04589202880653798</v>
      </c>
      <c r="C132">
        <f>C92*10000/C62</f>
        <v>-0.013186745144512551</v>
      </c>
      <c r="D132">
        <f>D92*10000/D62</f>
        <v>-0.03261875856783135</v>
      </c>
      <c r="E132">
        <f>E92*10000/E62</f>
        <v>0.04384366880088279</v>
      </c>
      <c r="F132">
        <f>F92*10000/F62</f>
        <v>0.019148555518890085</v>
      </c>
      <c r="G132">
        <f>AVERAGE(C132:E132)</f>
        <v>-0.0006539449704870368</v>
      </c>
      <c r="H132">
        <f>STDEV(C132:E132)</f>
        <v>0.03974203077260285</v>
      </c>
      <c r="I132">
        <f>(B132*B4+C132*C4+D132*D4+E132*E4+F132*F4)/SUM(B4:F4)</f>
        <v>-0.00455312099697333</v>
      </c>
    </row>
    <row r="133" spans="1:9" ht="12.75">
      <c r="A133" t="s">
        <v>92</v>
      </c>
      <c r="B133">
        <f>B93*10000/B62</f>
        <v>0.09635362312018263</v>
      </c>
      <c r="C133">
        <f>C93*10000/C62</f>
        <v>0.07985708796738339</v>
      </c>
      <c r="D133">
        <f>D93*10000/D62</f>
        <v>0.08788620017899178</v>
      </c>
      <c r="E133">
        <f>E93*10000/E62</f>
        <v>0.08479793863519398</v>
      </c>
      <c r="F133">
        <f>F93*10000/F62</f>
        <v>0.05735423647290837</v>
      </c>
      <c r="G133">
        <f>AVERAGE(C133:E133)</f>
        <v>0.08418040892718971</v>
      </c>
      <c r="H133">
        <f>STDEV(C133:E133)</f>
        <v>0.0040500207322742045</v>
      </c>
      <c r="I133">
        <f>(B133*B4+C133*C4+D133*D4+E133*E4+F133*F4)/SUM(B4:F4)</f>
        <v>0.08235671630714309</v>
      </c>
    </row>
    <row r="134" spans="1:9" ht="12.75">
      <c r="A134" t="s">
        <v>93</v>
      </c>
      <c r="B134">
        <f>B94*10000/B62</f>
        <v>-0.005276190327075469</v>
      </c>
      <c r="C134">
        <f>C94*10000/C62</f>
        <v>-0.0023427455831061157</v>
      </c>
      <c r="D134">
        <f>D94*10000/D62</f>
        <v>-0.0028332474826651566</v>
      </c>
      <c r="E134">
        <f>E94*10000/E62</f>
        <v>-0.0075509199830910085</v>
      </c>
      <c r="F134">
        <f>F94*10000/F62</f>
        <v>-0.02787003505202088</v>
      </c>
      <c r="G134">
        <f>AVERAGE(C134:E134)</f>
        <v>-0.004242304349620761</v>
      </c>
      <c r="H134">
        <f>STDEV(C134:E134)</f>
        <v>0.0028758218105266104</v>
      </c>
      <c r="I134">
        <f>(B134*B4+C134*C4+D134*D4+E134*E4+F134*F4)/SUM(B4:F4)</f>
        <v>-0.007548130476690612</v>
      </c>
    </row>
    <row r="135" spans="1:9" ht="12.75">
      <c r="A135" t="s">
        <v>94</v>
      </c>
      <c r="B135">
        <f>B95*10000/B62</f>
        <v>0.0030354840685475554</v>
      </c>
      <c r="C135">
        <f>C95*10000/C62</f>
        <v>0.0022933498621141406</v>
      </c>
      <c r="D135">
        <f>D95*10000/D62</f>
        <v>0.0031183060708787377</v>
      </c>
      <c r="E135">
        <f>E95*10000/E62</f>
        <v>0.0036119706786986823</v>
      </c>
      <c r="F135">
        <f>F95*10000/F62</f>
        <v>-0.001955713719281402</v>
      </c>
      <c r="G135">
        <f>AVERAGE(C135:E135)</f>
        <v>0.0030078755372305206</v>
      </c>
      <c r="H135">
        <f>STDEV(C135:E135)</f>
        <v>0.0006662104709128261</v>
      </c>
      <c r="I135">
        <f>(B135*B4+C135*C4+D135*D4+E135*E4+F135*F4)/SUM(B4:F4)</f>
        <v>0.0023486692540505586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2005-07-26T07:03:33Z</cp:lastPrinted>
  <dcterms:created xsi:type="dcterms:W3CDTF">2005-07-26T07:03:33Z</dcterms:created>
  <dcterms:modified xsi:type="dcterms:W3CDTF">2005-08-06T09:38:40Z</dcterms:modified>
  <cp:category/>
  <cp:version/>
  <cp:contentType/>
  <cp:contentStatus/>
</cp:coreProperties>
</file>