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<sst xmlns="http://schemas.openxmlformats.org/spreadsheetml/2006/main" count="204" uniqueCount="98">
  <si>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26/07/2005       09:19:31</t>
  </si>
  <si>
    <t>LISSNER</t>
  </si>
  <si>
    <t>HCMQAP622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</si>
  <si>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</si>
  <si>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</si>
  <si>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</si>
  <si>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</si>
  <si>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</si>
  <si>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</si>
  <si>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</si>
  <si>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</si>
  <si>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</si>
  <si>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</si>
  <si>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</si>
  <si>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</si>
  <si>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</si>
  <si>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</si>
  <si>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</si>
  <si>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</si>
  <si>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</si>
  <si>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</si>
  <si>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</si>
  <si>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</si>
  <si>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</si>
  <si>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</si>
  <si>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</si>
  <si>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</si>
  <si>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</si>
  <si>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</si>
  <si>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</si>
  <si>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</si>
  <si>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</si>
  <si>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</si>
  <si>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</si>
  <si>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</si>
  <si>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a7*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</si>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</sst>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5162276"/>
        <c:axId val="3807301"/>
      </c:lineChart>
      <c:catAx>
        <c:axId val="451622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07301"/>
        <c:crosses val="autoZero"/>
        <c:auto val="1"/>
        <c:lblOffset val="100"/>
        <c:noMultiLvlLbl val="0"/>
      </c:catAx>
      <c:valAx>
        <c:axId val="3807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16227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-0.002264</v>
      </c>
      <c r="C4" s="12">
        <v>-0.003761</v>
      </c>
      <c r="D4" s="12">
        <v>-0.003758</v>
      </c>
      <c r="E4" s="12">
        <v>-0.00376</v>
      </c>
      <c r="F4" s="24">
        <v>-0.002084</v>
      </c>
      <c r="G4" s="34">
        <v>-0.011718</v>
      </c>
    </row>
    <row r="5" spans="1:7" ht="12.75" thickBot="1">
      <c r="A5" s="44" t="s">
        <v>13</v>
      </c>
      <c r="B5" s="45">
        <v>0.268516</v>
      </c>
      <c r="C5" s="46">
        <v>-0.936247</v>
      </c>
      <c r="D5" s="46">
        <v>-0.464849</v>
      </c>
      <c r="E5" s="46">
        <v>1.489311</v>
      </c>
      <c r="F5" s="47">
        <v>-0.514054</v>
      </c>
      <c r="G5" s="48">
        <v>10.874354</v>
      </c>
    </row>
    <row r="6" spans="1:7" ht="12.75" thickTop="1">
      <c r="A6" s="6" t="s">
        <v>14</v>
      </c>
      <c r="B6" s="39">
        <v>52.59531</v>
      </c>
      <c r="C6" s="40">
        <v>175.1296</v>
      </c>
      <c r="D6" s="40">
        <v>-17.97391</v>
      </c>
      <c r="E6" s="40">
        <v>-33.08197</v>
      </c>
      <c r="F6" s="41">
        <v>-281.0088</v>
      </c>
      <c r="G6" s="42">
        <v>0.003623035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-1.640724</v>
      </c>
      <c r="C8" s="13">
        <v>-2.390086</v>
      </c>
      <c r="D8" s="13">
        <v>-1.732145</v>
      </c>
      <c r="E8" s="13">
        <v>-2.743067</v>
      </c>
      <c r="F8" s="25">
        <v>-1.597248</v>
      </c>
      <c r="G8" s="35">
        <v>-2.102521</v>
      </c>
    </row>
    <row r="9" spans="1:7" ht="12">
      <c r="A9" s="20" t="s">
        <v>17</v>
      </c>
      <c r="B9" s="29">
        <v>0.8160271</v>
      </c>
      <c r="C9" s="13">
        <v>0.176609</v>
      </c>
      <c r="D9" s="13">
        <v>0.3723284</v>
      </c>
      <c r="E9" s="13">
        <v>-0.1761088</v>
      </c>
      <c r="F9" s="25">
        <v>-0.7284692</v>
      </c>
      <c r="G9" s="35">
        <v>0.1107359</v>
      </c>
    </row>
    <row r="10" spans="1:7" ht="12">
      <c r="A10" s="20" t="s">
        <v>18</v>
      </c>
      <c r="B10" s="29">
        <v>0.2446312</v>
      </c>
      <c r="C10" s="13">
        <v>0.3711634</v>
      </c>
      <c r="D10" s="13">
        <v>0.3415639</v>
      </c>
      <c r="E10" s="13">
        <v>1.045823</v>
      </c>
      <c r="F10" s="25">
        <v>-1.740259</v>
      </c>
      <c r="G10" s="35">
        <v>0.2263961</v>
      </c>
    </row>
    <row r="11" spans="1:7" ht="12">
      <c r="A11" s="21" t="s">
        <v>19</v>
      </c>
      <c r="B11" s="31">
        <v>2.524214</v>
      </c>
      <c r="C11" s="15">
        <v>1.052158</v>
      </c>
      <c r="D11" s="15">
        <v>2.077504</v>
      </c>
      <c r="E11" s="15">
        <v>0.3274457</v>
      </c>
      <c r="F11" s="27">
        <v>13.42588</v>
      </c>
      <c r="G11" s="37">
        <v>2.988064</v>
      </c>
    </row>
    <row r="12" spans="1:7" ht="12">
      <c r="A12" s="20" t="s">
        <v>20</v>
      </c>
      <c r="B12" s="29">
        <v>-0.1589448</v>
      </c>
      <c r="C12" s="13">
        <v>-0.2814851</v>
      </c>
      <c r="D12" s="13">
        <v>-0.07042305</v>
      </c>
      <c r="E12" s="13">
        <v>0.05520298</v>
      </c>
      <c r="F12" s="25">
        <v>-0.1888444</v>
      </c>
      <c r="G12" s="35">
        <v>-0.1196364</v>
      </c>
    </row>
    <row r="13" spans="1:7" ht="12">
      <c r="A13" s="20" t="s">
        <v>21</v>
      </c>
      <c r="B13" s="29">
        <v>0.1524806</v>
      </c>
      <c r="C13" s="13">
        <v>-0.01847683</v>
      </c>
      <c r="D13" s="13">
        <v>0.06523884</v>
      </c>
      <c r="E13" s="13">
        <v>0.04291419</v>
      </c>
      <c r="F13" s="25">
        <v>-0.2128259</v>
      </c>
      <c r="G13" s="35">
        <v>0.01527173</v>
      </c>
    </row>
    <row r="14" spans="1:7" ht="12">
      <c r="A14" s="20" t="s">
        <v>22</v>
      </c>
      <c r="B14" s="29">
        <v>-0.06201172</v>
      </c>
      <c r="C14" s="13">
        <v>-0.04379051</v>
      </c>
      <c r="D14" s="13">
        <v>0.00419307</v>
      </c>
      <c r="E14" s="13">
        <v>0.1001088</v>
      </c>
      <c r="F14" s="25">
        <v>0.160794</v>
      </c>
      <c r="G14" s="35">
        <v>0.02701015</v>
      </c>
    </row>
    <row r="15" spans="1:7" ht="12">
      <c r="A15" s="21" t="s">
        <v>23</v>
      </c>
      <c r="B15" s="31">
        <v>-0.3867366</v>
      </c>
      <c r="C15" s="15">
        <v>-0.1223732</v>
      </c>
      <c r="D15" s="15">
        <v>-0.02689173</v>
      </c>
      <c r="E15" s="15">
        <v>-0.1040331</v>
      </c>
      <c r="F15" s="27">
        <v>-0.3250478</v>
      </c>
      <c r="G15" s="37">
        <v>-0.1603379</v>
      </c>
    </row>
    <row r="16" spans="1:7" ht="12">
      <c r="A16" s="20" t="s">
        <v>24</v>
      </c>
      <c r="B16" s="29">
        <v>0.00905935</v>
      </c>
      <c r="C16" s="13">
        <v>0.02598506</v>
      </c>
      <c r="D16" s="13">
        <v>0.03374453</v>
      </c>
      <c r="E16" s="13">
        <v>0.01368352</v>
      </c>
      <c r="F16" s="25">
        <v>-0.02151342</v>
      </c>
      <c r="G16" s="35">
        <v>0.01610205</v>
      </c>
    </row>
    <row r="17" spans="1:7" ht="12">
      <c r="A17" s="20" t="s">
        <v>25</v>
      </c>
      <c r="B17" s="29">
        <v>-0.01677348</v>
      </c>
      <c r="C17" s="13">
        <v>-0.03044416</v>
      </c>
      <c r="D17" s="13">
        <v>-0.01390863</v>
      </c>
      <c r="E17" s="13">
        <v>-0.01042132</v>
      </c>
      <c r="F17" s="25">
        <v>-0.02312849</v>
      </c>
      <c r="G17" s="35">
        <v>-0.01869514</v>
      </c>
    </row>
    <row r="18" spans="1:7" ht="12">
      <c r="A18" s="20" t="s">
        <v>26</v>
      </c>
      <c r="B18" s="29">
        <v>0.001511785</v>
      </c>
      <c r="C18" s="13">
        <v>-0.03161547</v>
      </c>
      <c r="D18" s="13">
        <v>0.01238082</v>
      </c>
      <c r="E18" s="13">
        <v>0.004521559</v>
      </c>
      <c r="F18" s="25">
        <v>0.05746712</v>
      </c>
      <c r="G18" s="35">
        <v>0.004332547</v>
      </c>
    </row>
    <row r="19" spans="1:7" ht="12">
      <c r="A19" s="21" t="s">
        <v>27</v>
      </c>
      <c r="B19" s="31">
        <v>-0.2089692</v>
      </c>
      <c r="C19" s="15">
        <v>-0.1902893</v>
      </c>
      <c r="D19" s="15">
        <v>-0.2097018</v>
      </c>
      <c r="E19" s="15">
        <v>-0.1810028</v>
      </c>
      <c r="F19" s="27">
        <v>-0.1488632</v>
      </c>
      <c r="G19" s="37">
        <v>-0.1899038</v>
      </c>
    </row>
    <row r="20" spans="1:7" ht="12.75" thickBot="1">
      <c r="A20" s="44" t="s">
        <v>28</v>
      </c>
      <c r="B20" s="45">
        <v>0.002032156</v>
      </c>
      <c r="C20" s="46">
        <v>0.0002332469</v>
      </c>
      <c r="D20" s="46">
        <v>-0.0006731809</v>
      </c>
      <c r="E20" s="46">
        <v>-0.006528208</v>
      </c>
      <c r="F20" s="47">
        <v>-0.003832292</v>
      </c>
      <c r="G20" s="48">
        <v>-0.001893537</v>
      </c>
    </row>
    <row r="21" spans="1:7" ht="12.75" thickTop="1">
      <c r="A21" s="6" t="s">
        <v>29</v>
      </c>
      <c r="B21" s="39">
        <v>-48.02636</v>
      </c>
      <c r="C21" s="40">
        <v>127.1319</v>
      </c>
      <c r="D21" s="40">
        <v>-11.77178</v>
      </c>
      <c r="E21" s="40">
        <v>-62.25361</v>
      </c>
      <c r="F21" s="41">
        <v>-43.68314</v>
      </c>
      <c r="G21" s="43">
        <v>0.001028822</v>
      </c>
    </row>
    <row r="22" spans="1:7" ht="12">
      <c r="A22" s="20" t="s">
        <v>30</v>
      </c>
      <c r="B22" s="29">
        <v>5.370323</v>
      </c>
      <c r="C22" s="13">
        <v>-18.72496</v>
      </c>
      <c r="D22" s="13">
        <v>-9.296985</v>
      </c>
      <c r="E22" s="13">
        <v>29.78632</v>
      </c>
      <c r="F22" s="25">
        <v>-10.28109</v>
      </c>
      <c r="G22" s="36">
        <v>0</v>
      </c>
    </row>
    <row r="23" spans="1:7" ht="12">
      <c r="A23" s="20" t="s">
        <v>31</v>
      </c>
      <c r="B23" s="29">
        <v>0.8977416</v>
      </c>
      <c r="C23" s="13">
        <v>4.388823</v>
      </c>
      <c r="D23" s="13">
        <v>2.098579</v>
      </c>
      <c r="E23" s="13">
        <v>-0.02366901</v>
      </c>
      <c r="F23" s="25">
        <v>2.736482</v>
      </c>
      <c r="G23" s="35">
        <v>2.050171</v>
      </c>
    </row>
    <row r="24" spans="1:7" ht="12">
      <c r="A24" s="20" t="s">
        <v>32</v>
      </c>
      <c r="B24" s="29">
        <v>-0.6885147</v>
      </c>
      <c r="C24" s="13">
        <v>-0.9791815</v>
      </c>
      <c r="D24" s="13">
        <v>-0.1076699</v>
      </c>
      <c r="E24" s="13">
        <v>0.4079681</v>
      </c>
      <c r="F24" s="25">
        <v>2.385287</v>
      </c>
      <c r="G24" s="35">
        <v>0.05501359</v>
      </c>
    </row>
    <row r="25" spans="1:7" ht="12">
      <c r="A25" s="20" t="s">
        <v>33</v>
      </c>
      <c r="B25" s="29">
        <v>0.996777</v>
      </c>
      <c r="C25" s="13">
        <v>0.9785193</v>
      </c>
      <c r="D25" s="13">
        <v>0.8092641</v>
      </c>
      <c r="E25" s="13">
        <v>0.01710785</v>
      </c>
      <c r="F25" s="25">
        <v>-1.348378</v>
      </c>
      <c r="G25" s="35">
        <v>0.3987976</v>
      </c>
    </row>
    <row r="26" spans="1:7" ht="12">
      <c r="A26" s="21" t="s">
        <v>34</v>
      </c>
      <c r="B26" s="31">
        <v>0.3943723</v>
      </c>
      <c r="C26" s="15">
        <v>-0.5742192</v>
      </c>
      <c r="D26" s="15">
        <v>-0.812744</v>
      </c>
      <c r="E26" s="15">
        <v>-0.1010274</v>
      </c>
      <c r="F26" s="27">
        <v>1.099886</v>
      </c>
      <c r="G26" s="37">
        <v>-0.1539491</v>
      </c>
    </row>
    <row r="27" spans="1:7" ht="12">
      <c r="A27" s="20" t="s">
        <v>35</v>
      </c>
      <c r="B27" s="29">
        <v>0.6226238</v>
      </c>
      <c r="C27" s="13">
        <v>0.5788944</v>
      </c>
      <c r="D27" s="13">
        <v>0.09298509</v>
      </c>
      <c r="E27" s="13">
        <v>0.2706642</v>
      </c>
      <c r="F27" s="25">
        <v>0.7633836</v>
      </c>
      <c r="G27" s="49">
        <v>0.4188201</v>
      </c>
    </row>
    <row r="28" spans="1:7" ht="12">
      <c r="A28" s="20" t="s">
        <v>36</v>
      </c>
      <c r="B28" s="29">
        <v>-0.001182915</v>
      </c>
      <c r="C28" s="13">
        <v>-0.2585079</v>
      </c>
      <c r="D28" s="13">
        <v>0.1298225</v>
      </c>
      <c r="E28" s="13">
        <v>0.07144916</v>
      </c>
      <c r="F28" s="25">
        <v>0.2663277</v>
      </c>
      <c r="G28" s="35">
        <v>0.02155119</v>
      </c>
    </row>
    <row r="29" spans="1:7" ht="12">
      <c r="A29" s="20" t="s">
        <v>37</v>
      </c>
      <c r="B29" s="29">
        <v>0.06116719</v>
      </c>
      <c r="C29" s="13">
        <v>0.1195412</v>
      </c>
      <c r="D29" s="13">
        <v>0.1076186</v>
      </c>
      <c r="E29" s="13">
        <v>0.154164</v>
      </c>
      <c r="F29" s="25">
        <v>-0.004985821</v>
      </c>
      <c r="G29" s="35">
        <v>0.09993916</v>
      </c>
    </row>
    <row r="30" spans="1:7" ht="12">
      <c r="A30" s="21" t="s">
        <v>38</v>
      </c>
      <c r="B30" s="31">
        <v>0.03918091</v>
      </c>
      <c r="C30" s="15">
        <v>0.06124632</v>
      </c>
      <c r="D30" s="15">
        <v>-0.02369005</v>
      </c>
      <c r="E30" s="15">
        <v>-0.07794447</v>
      </c>
      <c r="F30" s="27">
        <v>0.2501606</v>
      </c>
      <c r="G30" s="37">
        <v>0.02931873</v>
      </c>
    </row>
    <row r="31" spans="1:7" ht="12">
      <c r="A31" s="20" t="s">
        <v>39</v>
      </c>
      <c r="B31" s="29">
        <v>0.01963213</v>
      </c>
      <c r="C31" s="13">
        <v>0.006207133</v>
      </c>
      <c r="D31" s="13">
        <v>0.0003264341</v>
      </c>
      <c r="E31" s="13">
        <v>0.01669465</v>
      </c>
      <c r="F31" s="25">
        <v>0.06471878</v>
      </c>
      <c r="G31" s="35">
        <v>0.01706712</v>
      </c>
    </row>
    <row r="32" spans="1:7" ht="12">
      <c r="A32" s="20" t="s">
        <v>40</v>
      </c>
      <c r="B32" s="29">
        <v>0.01061489</v>
      </c>
      <c r="C32" s="13">
        <v>-0.01618247</v>
      </c>
      <c r="D32" s="13">
        <v>0.03789801</v>
      </c>
      <c r="E32" s="13">
        <v>0.02089014</v>
      </c>
      <c r="F32" s="25">
        <v>0.01304476</v>
      </c>
      <c r="G32" s="35">
        <v>0.01352139</v>
      </c>
    </row>
    <row r="33" spans="1:7" ht="12">
      <c r="A33" s="20" t="s">
        <v>41</v>
      </c>
      <c r="B33" s="29">
        <v>0.09814476</v>
      </c>
      <c r="C33" s="13">
        <v>0.04103283</v>
      </c>
      <c r="D33" s="13">
        <v>0.07722613</v>
      </c>
      <c r="E33" s="13">
        <v>0.0889218</v>
      </c>
      <c r="F33" s="25">
        <v>0.08225095</v>
      </c>
      <c r="G33" s="35">
        <v>0.07503155</v>
      </c>
    </row>
    <row r="34" spans="1:7" ht="12">
      <c r="A34" s="21" t="s">
        <v>42</v>
      </c>
      <c r="B34" s="31">
        <v>-0.0003636554</v>
      </c>
      <c r="C34" s="15">
        <v>0.002878636</v>
      </c>
      <c r="D34" s="15">
        <v>-0.0002423663</v>
      </c>
      <c r="E34" s="15">
        <v>-0.006869063</v>
      </c>
      <c r="F34" s="27">
        <v>-0.02656153</v>
      </c>
      <c r="G34" s="37">
        <v>-0.004636085</v>
      </c>
    </row>
    <row r="35" spans="1:7" ht="12.75" thickBot="1">
      <c r="A35" s="22" t="s">
        <v>43</v>
      </c>
      <c r="B35" s="32">
        <v>-0.0005444947</v>
      </c>
      <c r="C35" s="16">
        <v>0.00283152</v>
      </c>
      <c r="D35" s="16">
        <v>0.005802301</v>
      </c>
      <c r="E35" s="16">
        <v>0.00251057</v>
      </c>
      <c r="F35" s="28">
        <v>0.004117474</v>
      </c>
      <c r="G35" s="38">
        <v>0.003150842</v>
      </c>
    </row>
    <row r="36" spans="1:7" ht="12">
      <c r="A36" s="4" t="s">
        <v>44</v>
      </c>
      <c r="B36" s="3">
        <v>22.6471</v>
      </c>
      <c r="C36" s="3">
        <v>22.64404</v>
      </c>
      <c r="D36" s="3">
        <v>22.6532</v>
      </c>
      <c r="E36" s="3">
        <v>22.65015</v>
      </c>
      <c r="F36" s="3">
        <v>22.6593</v>
      </c>
      <c r="G36" s="3"/>
    </row>
    <row r="37" spans="1:6" ht="12">
      <c r="A37" s="4" t="s">
        <v>45</v>
      </c>
      <c r="B37" s="2">
        <v>0.2288818</v>
      </c>
      <c r="C37" s="2">
        <v>0.1668294</v>
      </c>
      <c r="D37" s="2">
        <v>0.1505534</v>
      </c>
      <c r="E37" s="2">
        <v>0.1490275</v>
      </c>
      <c r="F37" s="2">
        <v>0.1393636</v>
      </c>
    </row>
    <row r="38" spans="1:7" ht="12">
      <c r="A38" s="4" t="s">
        <v>53</v>
      </c>
      <c r="B38" s="2">
        <v>-8.936815E-05</v>
      </c>
      <c r="C38" s="2">
        <v>-0.0002973146</v>
      </c>
      <c r="D38" s="2">
        <v>3.053701E-05</v>
      </c>
      <c r="E38" s="2">
        <v>5.655408E-05</v>
      </c>
      <c r="F38" s="2">
        <v>0.000477638</v>
      </c>
      <c r="G38" s="2">
        <v>7.985213E-05</v>
      </c>
    </row>
    <row r="39" spans="1:7" ht="12.75" thickBot="1">
      <c r="A39" s="4" t="s">
        <v>54</v>
      </c>
      <c r="B39" s="2">
        <v>8.169281E-05</v>
      </c>
      <c r="C39" s="2">
        <v>-0.000216681</v>
      </c>
      <c r="D39" s="2">
        <v>2.004042E-05</v>
      </c>
      <c r="E39" s="2">
        <v>0.0001056627</v>
      </c>
      <c r="F39" s="2">
        <v>7.475239E-05</v>
      </c>
      <c r="G39" s="2">
        <v>0.0006947891</v>
      </c>
    </row>
    <row r="40" spans="2:7" ht="12.75" thickBot="1">
      <c r="B40" s="7" t="s">
        <v>46</v>
      </c>
      <c r="C40" s="18">
        <v>-0.003759</v>
      </c>
      <c r="D40" s="17" t="s">
        <v>47</v>
      </c>
      <c r="E40" s="18">
        <v>3.117082</v>
      </c>
      <c r="F40" s="17" t="s">
        <v>48</v>
      </c>
      <c r="G40" s="8">
        <v>55.11826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0.002264</v>
      </c>
      <c r="C4">
        <v>0.003761</v>
      </c>
      <c r="D4">
        <v>0.003758</v>
      </c>
      <c r="E4">
        <v>0.00376</v>
      </c>
      <c r="F4">
        <v>0.002084</v>
      </c>
      <c r="G4">
        <v>0.011718</v>
      </c>
    </row>
    <row r="5" spans="1:7" ht="12.75">
      <c r="A5" t="s">
        <v>13</v>
      </c>
      <c r="B5">
        <v>0.268516</v>
      </c>
      <c r="C5">
        <v>-0.936247</v>
      </c>
      <c r="D5">
        <v>-0.464849</v>
      </c>
      <c r="E5">
        <v>1.489311</v>
      </c>
      <c r="F5">
        <v>-0.514054</v>
      </c>
      <c r="G5">
        <v>10.874354</v>
      </c>
    </row>
    <row r="6" spans="1:7" ht="12.75">
      <c r="A6" t="s">
        <v>14</v>
      </c>
      <c r="B6" s="50">
        <v>52.59531</v>
      </c>
      <c r="C6" s="50">
        <v>175.1296</v>
      </c>
      <c r="D6" s="50">
        <v>-17.97391</v>
      </c>
      <c r="E6" s="50">
        <v>-33.08197</v>
      </c>
      <c r="F6" s="50">
        <v>-281.0088</v>
      </c>
      <c r="G6" s="50">
        <v>0.003623035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-1.640724</v>
      </c>
      <c r="C8" s="50">
        <v>-2.390086</v>
      </c>
      <c r="D8" s="50">
        <v>-1.732145</v>
      </c>
      <c r="E8" s="50">
        <v>-2.743067</v>
      </c>
      <c r="F8" s="50">
        <v>-1.597248</v>
      </c>
      <c r="G8" s="50">
        <v>-2.102521</v>
      </c>
    </row>
    <row r="9" spans="1:7" ht="12.75">
      <c r="A9" t="s">
        <v>17</v>
      </c>
      <c r="B9" s="50">
        <v>0.8160271</v>
      </c>
      <c r="C9" s="50">
        <v>0.176609</v>
      </c>
      <c r="D9" s="50">
        <v>0.3723284</v>
      </c>
      <c r="E9" s="50">
        <v>-0.1761088</v>
      </c>
      <c r="F9" s="50">
        <v>-0.7284692</v>
      </c>
      <c r="G9" s="50">
        <v>0.1107359</v>
      </c>
    </row>
    <row r="10" spans="1:7" ht="12.75">
      <c r="A10" t="s">
        <v>18</v>
      </c>
      <c r="B10" s="50">
        <v>0.2446312</v>
      </c>
      <c r="C10" s="50">
        <v>0.3711634</v>
      </c>
      <c r="D10" s="50">
        <v>0.3415639</v>
      </c>
      <c r="E10" s="50">
        <v>1.045823</v>
      </c>
      <c r="F10" s="50">
        <v>-1.740259</v>
      </c>
      <c r="G10" s="50">
        <v>0.2263961</v>
      </c>
    </row>
    <row r="11" spans="1:7" ht="12.75">
      <c r="A11" t="s">
        <v>19</v>
      </c>
      <c r="B11" s="50">
        <v>2.524214</v>
      </c>
      <c r="C11" s="50">
        <v>1.052158</v>
      </c>
      <c r="D11" s="50">
        <v>2.077504</v>
      </c>
      <c r="E11" s="50">
        <v>0.3274457</v>
      </c>
      <c r="F11" s="50">
        <v>13.42588</v>
      </c>
      <c r="G11" s="50">
        <v>2.988064</v>
      </c>
    </row>
    <row r="12" spans="1:7" ht="12.75">
      <c r="A12" t="s">
        <v>20</v>
      </c>
      <c r="B12" s="50">
        <v>-0.1589448</v>
      </c>
      <c r="C12" s="50">
        <v>-0.2814851</v>
      </c>
      <c r="D12" s="50">
        <v>-0.07042305</v>
      </c>
      <c r="E12" s="50">
        <v>0.05520298</v>
      </c>
      <c r="F12" s="50">
        <v>-0.1888444</v>
      </c>
      <c r="G12" s="50">
        <v>-0.1196364</v>
      </c>
    </row>
    <row r="13" spans="1:7" ht="12.75">
      <c r="A13" t="s">
        <v>21</v>
      </c>
      <c r="B13" s="50">
        <v>0.1524806</v>
      </c>
      <c r="C13" s="50">
        <v>-0.01847683</v>
      </c>
      <c r="D13" s="50">
        <v>0.06523884</v>
      </c>
      <c r="E13" s="50">
        <v>0.04291419</v>
      </c>
      <c r="F13" s="50">
        <v>-0.2128259</v>
      </c>
      <c r="G13" s="50">
        <v>0.01527173</v>
      </c>
    </row>
    <row r="14" spans="1:7" ht="12.75">
      <c r="A14" t="s">
        <v>22</v>
      </c>
      <c r="B14" s="50">
        <v>-0.06201172</v>
      </c>
      <c r="C14" s="50">
        <v>-0.04379051</v>
      </c>
      <c r="D14" s="50">
        <v>0.00419307</v>
      </c>
      <c r="E14" s="50">
        <v>0.1001088</v>
      </c>
      <c r="F14" s="50">
        <v>0.160794</v>
      </c>
      <c r="G14" s="50">
        <v>0.02701015</v>
      </c>
    </row>
    <row r="15" spans="1:7" ht="12.75">
      <c r="A15" t="s">
        <v>23</v>
      </c>
      <c r="B15" s="50">
        <v>-0.3867366</v>
      </c>
      <c r="C15" s="50">
        <v>-0.1223732</v>
      </c>
      <c r="D15" s="50">
        <v>-0.02689173</v>
      </c>
      <c r="E15" s="50">
        <v>-0.1040331</v>
      </c>
      <c r="F15" s="50">
        <v>-0.3250478</v>
      </c>
      <c r="G15" s="50">
        <v>-0.1603379</v>
      </c>
    </row>
    <row r="16" spans="1:7" ht="12.75">
      <c r="A16" t="s">
        <v>24</v>
      </c>
      <c r="B16" s="50">
        <v>0.00905935</v>
      </c>
      <c r="C16" s="50">
        <v>0.02598506</v>
      </c>
      <c r="D16" s="50">
        <v>0.03374453</v>
      </c>
      <c r="E16" s="50">
        <v>0.01368352</v>
      </c>
      <c r="F16" s="50">
        <v>-0.02151342</v>
      </c>
      <c r="G16" s="50">
        <v>0.01610205</v>
      </c>
    </row>
    <row r="17" spans="1:7" ht="12.75">
      <c r="A17" t="s">
        <v>25</v>
      </c>
      <c r="B17" s="50">
        <v>-0.01677348</v>
      </c>
      <c r="C17" s="50">
        <v>-0.03044416</v>
      </c>
      <c r="D17" s="50">
        <v>-0.01390863</v>
      </c>
      <c r="E17" s="50">
        <v>-0.01042132</v>
      </c>
      <c r="F17" s="50">
        <v>-0.02312849</v>
      </c>
      <c r="G17" s="50">
        <v>-0.01869514</v>
      </c>
    </row>
    <row r="18" spans="1:7" ht="12.75">
      <c r="A18" t="s">
        <v>26</v>
      </c>
      <c r="B18" s="50">
        <v>0.001511785</v>
      </c>
      <c r="C18" s="50">
        <v>-0.03161547</v>
      </c>
      <c r="D18" s="50">
        <v>0.01238082</v>
      </c>
      <c r="E18" s="50">
        <v>0.004521559</v>
      </c>
      <c r="F18" s="50">
        <v>0.05746712</v>
      </c>
      <c r="G18" s="50">
        <v>0.004332547</v>
      </c>
    </row>
    <row r="19" spans="1:7" ht="12.75">
      <c r="A19" t="s">
        <v>27</v>
      </c>
      <c r="B19" s="50">
        <v>-0.2089692</v>
      </c>
      <c r="C19" s="50">
        <v>-0.1902893</v>
      </c>
      <c r="D19" s="50">
        <v>-0.2097018</v>
      </c>
      <c r="E19" s="50">
        <v>-0.1810028</v>
      </c>
      <c r="F19" s="50">
        <v>-0.1488632</v>
      </c>
      <c r="G19" s="50">
        <v>-0.1899038</v>
      </c>
    </row>
    <row r="20" spans="1:7" ht="12.75">
      <c r="A20" t="s">
        <v>28</v>
      </c>
      <c r="B20" s="50">
        <v>0.002032156</v>
      </c>
      <c r="C20" s="50">
        <v>0.0002332469</v>
      </c>
      <c r="D20" s="50">
        <v>-0.0006731809</v>
      </c>
      <c r="E20" s="50">
        <v>-0.006528208</v>
      </c>
      <c r="F20" s="50">
        <v>-0.003832292</v>
      </c>
      <c r="G20" s="50">
        <v>-0.001893537</v>
      </c>
    </row>
    <row r="21" spans="1:7" ht="12.75">
      <c r="A21" t="s">
        <v>29</v>
      </c>
      <c r="B21" s="50">
        <v>-48.02636</v>
      </c>
      <c r="C21" s="50">
        <v>127.1319</v>
      </c>
      <c r="D21" s="50">
        <v>-11.77178</v>
      </c>
      <c r="E21" s="50">
        <v>-62.25361</v>
      </c>
      <c r="F21" s="50">
        <v>-43.68314</v>
      </c>
      <c r="G21" s="50">
        <v>0.001028822</v>
      </c>
    </row>
    <row r="22" spans="1:7" ht="12.75">
      <c r="A22" t="s">
        <v>30</v>
      </c>
      <c r="B22" s="50">
        <v>5.370323</v>
      </c>
      <c r="C22" s="50">
        <v>-18.72496</v>
      </c>
      <c r="D22" s="50">
        <v>-9.296985</v>
      </c>
      <c r="E22" s="50">
        <v>29.78632</v>
      </c>
      <c r="F22" s="50">
        <v>-10.28109</v>
      </c>
      <c r="G22" s="50">
        <v>0</v>
      </c>
    </row>
    <row r="23" spans="1:7" ht="12.75">
      <c r="A23" t="s">
        <v>31</v>
      </c>
      <c r="B23" s="50">
        <v>0.8977416</v>
      </c>
      <c r="C23" s="50">
        <v>4.388823</v>
      </c>
      <c r="D23" s="50">
        <v>2.098579</v>
      </c>
      <c r="E23" s="50">
        <v>-0.02366901</v>
      </c>
      <c r="F23" s="50">
        <v>2.736482</v>
      </c>
      <c r="G23" s="50">
        <v>2.050171</v>
      </c>
    </row>
    <row r="24" spans="1:7" ht="12.75">
      <c r="A24" t="s">
        <v>32</v>
      </c>
      <c r="B24" s="50">
        <v>-0.6885147</v>
      </c>
      <c r="C24" s="50">
        <v>-0.9791815</v>
      </c>
      <c r="D24" s="50">
        <v>-0.1076699</v>
      </c>
      <c r="E24" s="50">
        <v>0.4079681</v>
      </c>
      <c r="F24" s="50">
        <v>2.385287</v>
      </c>
      <c r="G24" s="50">
        <v>0.05501359</v>
      </c>
    </row>
    <row r="25" spans="1:7" ht="12.75">
      <c r="A25" t="s">
        <v>33</v>
      </c>
      <c r="B25" s="50">
        <v>0.996777</v>
      </c>
      <c r="C25" s="50">
        <v>0.9785193</v>
      </c>
      <c r="D25" s="50">
        <v>0.8092641</v>
      </c>
      <c r="E25" s="50">
        <v>0.01710785</v>
      </c>
      <c r="F25" s="50">
        <v>-1.348378</v>
      </c>
      <c r="G25" s="50">
        <v>0.3987976</v>
      </c>
    </row>
    <row r="26" spans="1:7" ht="12.75">
      <c r="A26" t="s">
        <v>34</v>
      </c>
      <c r="B26" s="50">
        <v>0.3943723</v>
      </c>
      <c r="C26" s="50">
        <v>-0.5742192</v>
      </c>
      <c r="D26" s="50">
        <v>-0.812744</v>
      </c>
      <c r="E26" s="50">
        <v>-0.1010274</v>
      </c>
      <c r="F26" s="50">
        <v>1.099886</v>
      </c>
      <c r="G26" s="50">
        <v>-0.1539491</v>
      </c>
    </row>
    <row r="27" spans="1:7" ht="12.75">
      <c r="A27" t="s">
        <v>35</v>
      </c>
      <c r="B27" s="50">
        <v>0.6226238</v>
      </c>
      <c r="C27" s="50">
        <v>0.5788944</v>
      </c>
      <c r="D27" s="50">
        <v>0.09298509</v>
      </c>
      <c r="E27" s="50">
        <v>0.2706642</v>
      </c>
      <c r="F27" s="50">
        <v>0.7633836</v>
      </c>
      <c r="G27" s="50">
        <v>0.4188201</v>
      </c>
    </row>
    <row r="28" spans="1:7" ht="12.75">
      <c r="A28" t="s">
        <v>36</v>
      </c>
      <c r="B28" s="50">
        <v>-0.001182915</v>
      </c>
      <c r="C28" s="50">
        <v>-0.2585079</v>
      </c>
      <c r="D28" s="50">
        <v>0.1298225</v>
      </c>
      <c r="E28" s="50">
        <v>0.07144916</v>
      </c>
      <c r="F28" s="50">
        <v>0.2663277</v>
      </c>
      <c r="G28" s="50">
        <v>0.02155119</v>
      </c>
    </row>
    <row r="29" spans="1:7" ht="12.75">
      <c r="A29" t="s">
        <v>37</v>
      </c>
      <c r="B29" s="50">
        <v>0.06116719</v>
      </c>
      <c r="C29" s="50">
        <v>0.1195412</v>
      </c>
      <c r="D29" s="50">
        <v>0.1076186</v>
      </c>
      <c r="E29" s="50">
        <v>0.154164</v>
      </c>
      <c r="F29" s="50">
        <v>-0.004985821</v>
      </c>
      <c r="G29" s="50">
        <v>0.09993916</v>
      </c>
    </row>
    <row r="30" spans="1:7" ht="12.75">
      <c r="A30" t="s">
        <v>38</v>
      </c>
      <c r="B30" s="50">
        <v>0.03918091</v>
      </c>
      <c r="C30" s="50">
        <v>0.06124632</v>
      </c>
      <c r="D30" s="50">
        <v>-0.02369005</v>
      </c>
      <c r="E30" s="50">
        <v>-0.07794447</v>
      </c>
      <c r="F30" s="50">
        <v>0.2501606</v>
      </c>
      <c r="G30" s="50">
        <v>0.02931873</v>
      </c>
    </row>
    <row r="31" spans="1:7" ht="12.75">
      <c r="A31" t="s">
        <v>39</v>
      </c>
      <c r="B31" s="50">
        <v>0.01963213</v>
      </c>
      <c r="C31" s="50">
        <v>0.006207133</v>
      </c>
      <c r="D31" s="50">
        <v>0.0003264341</v>
      </c>
      <c r="E31" s="50">
        <v>0.01669465</v>
      </c>
      <c r="F31" s="50">
        <v>0.06471878</v>
      </c>
      <c r="G31" s="50">
        <v>0.01706712</v>
      </c>
    </row>
    <row r="32" spans="1:7" ht="12.75">
      <c r="A32" t="s">
        <v>40</v>
      </c>
      <c r="B32" s="50">
        <v>0.01061489</v>
      </c>
      <c r="C32" s="50">
        <v>-0.01618247</v>
      </c>
      <c r="D32" s="50">
        <v>0.03789801</v>
      </c>
      <c r="E32" s="50">
        <v>0.02089014</v>
      </c>
      <c r="F32" s="50">
        <v>0.01304476</v>
      </c>
      <c r="G32" s="50">
        <v>0.01352139</v>
      </c>
    </row>
    <row r="33" spans="1:7" ht="12.75">
      <c r="A33" t="s">
        <v>41</v>
      </c>
      <c r="B33" s="50">
        <v>0.09814476</v>
      </c>
      <c r="C33" s="50">
        <v>0.04103283</v>
      </c>
      <c r="D33" s="50">
        <v>0.07722613</v>
      </c>
      <c r="E33" s="50">
        <v>0.0889218</v>
      </c>
      <c r="F33" s="50">
        <v>0.08225095</v>
      </c>
      <c r="G33" s="50">
        <v>0.07503155</v>
      </c>
    </row>
    <row r="34" spans="1:7" ht="12.75">
      <c r="A34" t="s">
        <v>42</v>
      </c>
      <c r="B34" s="50">
        <v>-0.0003636554</v>
      </c>
      <c r="C34" s="50">
        <v>0.002878636</v>
      </c>
      <c r="D34" s="50">
        <v>-0.0002423663</v>
      </c>
      <c r="E34" s="50">
        <v>-0.006869063</v>
      </c>
      <c r="F34" s="50">
        <v>-0.02656153</v>
      </c>
      <c r="G34" s="50">
        <v>-0.004636085</v>
      </c>
    </row>
    <row r="35" spans="1:7" ht="12.75">
      <c r="A35" t="s">
        <v>43</v>
      </c>
      <c r="B35" s="50">
        <v>-0.0005444947</v>
      </c>
      <c r="C35" s="50">
        <v>0.00283152</v>
      </c>
      <c r="D35" s="50">
        <v>0.005802301</v>
      </c>
      <c r="E35" s="50">
        <v>0.00251057</v>
      </c>
      <c r="F35" s="50">
        <v>0.004117474</v>
      </c>
      <c r="G35" s="50">
        <v>0.003150842</v>
      </c>
    </row>
    <row r="36" spans="1:6" ht="12.75">
      <c r="A36" t="s">
        <v>44</v>
      </c>
      <c r="B36" s="50">
        <v>22.6471</v>
      </c>
      <c r="C36" s="50">
        <v>22.64404</v>
      </c>
      <c r="D36" s="50">
        <v>22.6532</v>
      </c>
      <c r="E36" s="50">
        <v>22.65015</v>
      </c>
      <c r="F36" s="50">
        <v>22.6593</v>
      </c>
    </row>
    <row r="37" spans="1:6" ht="12.75">
      <c r="A37" t="s">
        <v>45</v>
      </c>
      <c r="B37" s="50">
        <v>0.2288818</v>
      </c>
      <c r="C37" s="50">
        <v>0.1668294</v>
      </c>
      <c r="D37" s="50">
        <v>0.1505534</v>
      </c>
      <c r="E37" s="50">
        <v>0.1490275</v>
      </c>
      <c r="F37" s="50">
        <v>0.1393636</v>
      </c>
    </row>
    <row r="38" spans="1:7" ht="12.75">
      <c r="A38" t="s">
        <v>55</v>
      </c>
      <c r="B38" s="50">
        <v>-8.936815E-05</v>
      </c>
      <c r="C38" s="50">
        <v>-0.0002973146</v>
      </c>
      <c r="D38" s="50">
        <v>3.053701E-05</v>
      </c>
      <c r="E38" s="50">
        <v>5.655408E-05</v>
      </c>
      <c r="F38" s="50">
        <v>0.000477638</v>
      </c>
      <c r="G38" s="50">
        <v>7.985213E-05</v>
      </c>
    </row>
    <row r="39" spans="1:7" ht="12.75">
      <c r="A39" t="s">
        <v>56</v>
      </c>
      <c r="B39" s="50">
        <v>8.169281E-05</v>
      </c>
      <c r="C39" s="50">
        <v>-0.000216681</v>
      </c>
      <c r="D39" s="50">
        <v>2.004042E-05</v>
      </c>
      <c r="E39" s="50">
        <v>0.0001056627</v>
      </c>
      <c r="F39" s="50">
        <v>7.475239E-05</v>
      </c>
      <c r="G39" s="50">
        <v>0.0006947891</v>
      </c>
    </row>
    <row r="40" spans="2:7" ht="12.75">
      <c r="B40" t="s">
        <v>46</v>
      </c>
      <c r="C40">
        <v>-0.003759</v>
      </c>
      <c r="D40" t="s">
        <v>47</v>
      </c>
      <c r="E40">
        <v>3.117082</v>
      </c>
      <c r="F40" t="s">
        <v>48</v>
      </c>
      <c r="G40">
        <v>55.11826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-8.93681553247227E-05</v>
      </c>
      <c r="C50">
        <f>-0.017/(C7*C7+C22*C22)*(C21*C22+C6*C7)</f>
        <v>-0.00029731458578715107</v>
      </c>
      <c r="D50">
        <f>-0.017/(D7*D7+D22*D22)*(D21*D22+D6*D7)</f>
        <v>3.053701545510325E-05</v>
      </c>
      <c r="E50">
        <f>-0.017/(E7*E7+E22*E22)*(E21*E22+E6*E7)</f>
        <v>5.655407924941462E-05</v>
      </c>
      <c r="F50">
        <f>-0.017/(F7*F7+F22*F22)*(F21*F22+F6*F7)</f>
        <v>0.0004776381063826952</v>
      </c>
      <c r="G50">
        <f>(B50*B$4+C50*C$4+D50*D$4+E50*E$4+F50*F$4)/SUM(B$4:F$4)</f>
        <v>1.4523548723148623E-07</v>
      </c>
    </row>
    <row r="51" spans="1:7" ht="12.75">
      <c r="A51" t="s">
        <v>59</v>
      </c>
      <c r="B51">
        <f>-0.017/(B7*B7+B22*B22)*(B21*B7-B6*B22)</f>
        <v>8.16928055860008E-05</v>
      </c>
      <c r="C51">
        <f>-0.017/(C7*C7+C22*C22)*(C21*C7-C6*C22)</f>
        <v>-0.0002166809503726281</v>
      </c>
      <c r="D51">
        <f>-0.017/(D7*D7+D22*D22)*(D21*D7-D6*D22)</f>
        <v>2.004041621746309E-05</v>
      </c>
      <c r="E51">
        <f>-0.017/(E7*E7+E22*E22)*(E21*E7-E6*E22)</f>
        <v>0.00010566268320981715</v>
      </c>
      <c r="F51">
        <f>-0.017/(F7*F7+F22*F22)*(F21*F7-F6*F22)</f>
        <v>7.475240203591501E-05</v>
      </c>
      <c r="G51">
        <f>(B51*B$4+C51*C$4+D51*D$4+E51*E$4+F51*F$4)/SUM(B$4:F$4)</f>
        <v>-1.0219259280494299E-07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10000.008622287916</v>
      </c>
      <c r="C62">
        <f>C7+(2/0.017)*(C8*C50-C23*C51)</f>
        <v>10000.195480207969</v>
      </c>
      <c r="D62">
        <f>D7+(2/0.017)*(D8*D50-D23*D51)</f>
        <v>9999.988829301734</v>
      </c>
      <c r="E62">
        <f>E7+(2/0.017)*(E8*E50-E23*E51)</f>
        <v>9999.982043447364</v>
      </c>
      <c r="F62">
        <f>F7+(2/0.017)*(F8*F50-F23*F51)</f>
        <v>9999.886180574968</v>
      </c>
    </row>
    <row r="63" spans="1:6" ht="12.75">
      <c r="A63" t="s">
        <v>67</v>
      </c>
      <c r="B63">
        <f>B8+(3/0.017)*(B9*B50-B24*B51)</f>
        <v>-1.6436675539573729</v>
      </c>
      <c r="C63">
        <f>C8+(3/0.017)*(C9*C50-C24*C51)</f>
        <v>-2.4367939546509256</v>
      </c>
      <c r="D63">
        <f>D8+(3/0.017)*(D9*D50-D24*D51)</f>
        <v>-1.7297577856973059</v>
      </c>
      <c r="E63">
        <f>E8+(3/0.017)*(E9*E50-E24*E51)</f>
        <v>-2.7524317073779523</v>
      </c>
      <c r="F63">
        <f>F8+(3/0.017)*(F9*F50-F24*F51)</f>
        <v>-1.6901157497719692</v>
      </c>
    </row>
    <row r="64" spans="1:6" ht="12.75">
      <c r="A64" t="s">
        <v>68</v>
      </c>
      <c r="B64">
        <f>B9+(4/0.017)*(B10*B50-B25*B51)</f>
        <v>0.7917231591170658</v>
      </c>
      <c r="C64">
        <f>C9+(4/0.017)*(C10*C50-C25*C51)</f>
        <v>0.20053234102390777</v>
      </c>
      <c r="D64">
        <f>D9+(4/0.017)*(D10*D50-D25*D51)</f>
        <v>0.37096660063514225</v>
      </c>
      <c r="E64">
        <f>E9+(4/0.017)*(E10*E50-E25*E51)</f>
        <v>-0.16261753047343308</v>
      </c>
      <c r="F64">
        <f>F9+(4/0.017)*(F10*F50-F25*F51)</f>
        <v>-0.9003326162407199</v>
      </c>
    </row>
    <row r="65" spans="1:6" ht="12.75">
      <c r="A65" t="s">
        <v>69</v>
      </c>
      <c r="B65">
        <f>B10+(5/0.017)*(B11*B50-B26*B51)</f>
        <v>0.16880716221845776</v>
      </c>
      <c r="C65">
        <f>C10+(5/0.017)*(C11*C50-C26*C51)</f>
        <v>0.24256214060857426</v>
      </c>
      <c r="D65">
        <f>D10+(5/0.017)*(D11*D50-D26*D51)</f>
        <v>0.3650134587630249</v>
      </c>
      <c r="E65">
        <f>E10+(5/0.017)*(E11*E50-E26*E51)</f>
        <v>1.054409240067468</v>
      </c>
      <c r="F65">
        <f>F10+(5/0.017)*(F11*F50-F26*F51)</f>
        <v>0.12165064095753686</v>
      </c>
    </row>
    <row r="66" spans="1:6" ht="12.75">
      <c r="A66" t="s">
        <v>70</v>
      </c>
      <c r="B66">
        <f>B11+(6/0.017)*(B12*B50-B27*B51)</f>
        <v>2.5112754300686495</v>
      </c>
      <c r="C66">
        <f>C11+(6/0.017)*(C12*C50-C27*C51)</f>
        <v>1.1259668287067577</v>
      </c>
      <c r="D66">
        <f>D11+(6/0.017)*(D12*D50-D27*D51)</f>
        <v>2.076087304821695</v>
      </c>
      <c r="E66">
        <f>E11+(6/0.017)*(E12*E50-E27*E51)</f>
        <v>0.3184537640299595</v>
      </c>
      <c r="F66">
        <f>F11+(6/0.017)*(F12*F50-F27*F51)</f>
        <v>13.373904456685246</v>
      </c>
    </row>
    <row r="67" spans="1:6" ht="12.75">
      <c r="A67" t="s">
        <v>71</v>
      </c>
      <c r="B67">
        <f>B12+(7/0.017)*(B13*B50-B28*B51)</f>
        <v>-0.16451608941751825</v>
      </c>
      <c r="C67">
        <f>C12+(7/0.017)*(C13*C50-C28*C51)</f>
        <v>-0.3022875791028858</v>
      </c>
      <c r="D67">
        <f>D12+(7/0.017)*(D13*D50-D28*D51)</f>
        <v>-0.07067401954607472</v>
      </c>
      <c r="E67">
        <f>E12+(7/0.017)*(E13*E50-E28*E51)</f>
        <v>0.05309369987085166</v>
      </c>
      <c r="F67">
        <f>F12+(7/0.017)*(F13*F50-F28*F51)</f>
        <v>-0.23889950389307377</v>
      </c>
    </row>
    <row r="68" spans="1:6" ht="12.75">
      <c r="A68" t="s">
        <v>72</v>
      </c>
      <c r="B68">
        <f>B13+(8/0.017)*(B14*B50-B29*B51)</f>
        <v>0.1527370487830594</v>
      </c>
      <c r="C68">
        <f>C13+(8/0.017)*(C14*C50-C29*C51)</f>
        <v>-0.00016066145094470463</v>
      </c>
      <c r="D68">
        <f>D13+(8/0.017)*(D14*D50-D29*D51)</f>
        <v>0.06428416814430761</v>
      </c>
      <c r="E68">
        <f>E13+(8/0.017)*(E14*E50-E29*E51)</f>
        <v>0.03791286252442614</v>
      </c>
      <c r="F68">
        <f>F13+(8/0.017)*(F14*F50-F29*F51)</f>
        <v>-0.17650870293008464</v>
      </c>
    </row>
    <row r="69" spans="1:6" ht="12.75">
      <c r="A69" t="s">
        <v>73</v>
      </c>
      <c r="B69">
        <f>B14+(9/0.017)*(B15*B50-B30*B51)</f>
        <v>-0.045408764548400996</v>
      </c>
      <c r="C69">
        <f>C14+(9/0.017)*(C15*C50-C30*C51)</f>
        <v>-0.017502966891478313</v>
      </c>
      <c r="D69">
        <f>D14+(9/0.017)*(D15*D50-D30*D51)</f>
        <v>0.004009663387546614</v>
      </c>
      <c r="E69">
        <f>E14+(9/0.017)*(E15*E50-E30*E51)</f>
        <v>0.10135414887861431</v>
      </c>
      <c r="F69">
        <f>F14+(9/0.017)*(F15*F50-F30*F51)</f>
        <v>0.0687000063067376</v>
      </c>
    </row>
    <row r="70" spans="1:6" ht="12.75">
      <c r="A70" t="s">
        <v>74</v>
      </c>
      <c r="B70">
        <f>B15+(10/0.017)*(B16*B50-B31*B51)</f>
        <v>-0.3881562595160412</v>
      </c>
      <c r="C70">
        <f>C15+(10/0.017)*(C16*C50-C31*C51)</f>
        <v>-0.12612659404295587</v>
      </c>
      <c r="D70">
        <f>D15+(10/0.017)*(D16*D50-D31*D51)</f>
        <v>-0.026289426847703752</v>
      </c>
      <c r="E70">
        <f>E15+(10/0.017)*(E16*E50-E31*E51)</f>
        <v>-0.10461553684691637</v>
      </c>
      <c r="F70">
        <f>F15+(10/0.017)*(F16*F50-F31*F51)</f>
        <v>-0.33393810203085267</v>
      </c>
    </row>
    <row r="71" spans="1:6" ht="12.75">
      <c r="A71" t="s">
        <v>75</v>
      </c>
      <c r="B71">
        <f>B16+(11/0.017)*(B17*B50-B32*B51)</f>
        <v>0.009468197237046047</v>
      </c>
      <c r="C71">
        <f>C16+(11/0.017)*(C17*C50-C32*C51)</f>
        <v>0.029573039897157254</v>
      </c>
      <c r="D71">
        <f>D16+(11/0.017)*(D17*D50-D32*D51)</f>
        <v>0.0329782700365699</v>
      </c>
      <c r="E71">
        <f>E16+(11/0.017)*(E17*E50-E32*E51)</f>
        <v>0.01187390585740502</v>
      </c>
      <c r="F71">
        <f>F16+(11/0.017)*(F17*F50-F32*F51)</f>
        <v>-0.029292474613047313</v>
      </c>
    </row>
    <row r="72" spans="1:6" ht="12.75">
      <c r="A72" t="s">
        <v>76</v>
      </c>
      <c r="B72">
        <f>B17+(12/0.017)*(B18*B50-B33*B51)</f>
        <v>-0.022528416165643973</v>
      </c>
      <c r="C72">
        <f>C17+(12/0.017)*(C18*C50-C33*C51)</f>
        <v>-0.017533026139956765</v>
      </c>
      <c r="D72">
        <f>D17+(12/0.017)*(D18*D50-D33*D51)</f>
        <v>-0.01473420917391322</v>
      </c>
      <c r="E72">
        <f>E17+(12/0.017)*(E18*E50-E33*E51)</f>
        <v>-0.01687308709023281</v>
      </c>
      <c r="F72">
        <f>F17+(12/0.017)*(F18*F50-F33*F51)</f>
        <v>-0.00809317449847212</v>
      </c>
    </row>
    <row r="73" spans="1:6" ht="12.75">
      <c r="A73" t="s">
        <v>77</v>
      </c>
      <c r="B73">
        <f>B18+(13/0.017)*(B19*B50-B34*B51)</f>
        <v>0.015815532023322476</v>
      </c>
      <c r="C73">
        <f>C18+(13/0.017)*(C19*C50-C34*C51)</f>
        <v>0.012125347053840538</v>
      </c>
      <c r="D73">
        <f>D18+(13/0.017)*(D19*D50-D34*D51)</f>
        <v>0.007487612363621149</v>
      </c>
      <c r="E73">
        <f>E18+(13/0.017)*(E19*E50-E34*E51)</f>
        <v>-0.0027512856989430987</v>
      </c>
      <c r="F73">
        <f>F18+(13/0.017)*(F19*F50-F34*F51)</f>
        <v>0.004612791514432217</v>
      </c>
    </row>
    <row r="74" spans="1:6" ht="12.75">
      <c r="A74" t="s">
        <v>78</v>
      </c>
      <c r="B74">
        <f>B19+(14/0.017)*(B20*B50-B35*B51)</f>
        <v>-0.2090821295451384</v>
      </c>
      <c r="C74">
        <f>C19+(14/0.017)*(C20*C50-C35*C51)</f>
        <v>-0.1898411445677675</v>
      </c>
      <c r="D74">
        <f>D19+(14/0.017)*(D20*D50-D35*D51)</f>
        <v>-0.2098144896750876</v>
      </c>
      <c r="E74">
        <f>E19+(14/0.017)*(E20*E50-E35*E51)</f>
        <v>-0.18152530499837918</v>
      </c>
      <c r="F74">
        <f>F19+(14/0.017)*(F20*F50-F35*F51)</f>
        <v>-0.1506241033365461</v>
      </c>
    </row>
    <row r="75" spans="1:6" ht="12.75">
      <c r="A75" t="s">
        <v>79</v>
      </c>
      <c r="B75" s="50">
        <f>B20</f>
        <v>0.002032156</v>
      </c>
      <c r="C75" s="50">
        <f>C20</f>
        <v>0.0002332469</v>
      </c>
      <c r="D75" s="50">
        <f>D20</f>
        <v>-0.0006731809</v>
      </c>
      <c r="E75" s="50">
        <f>E20</f>
        <v>-0.006528208</v>
      </c>
      <c r="F75" s="50">
        <f>F20</f>
        <v>-0.003832292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5.345115369705582</v>
      </c>
      <c r="C82">
        <f>C22+(2/0.017)*(C8*C51+C23*C50)</f>
        <v>-18.817545292515977</v>
      </c>
      <c r="D82">
        <f>D22+(2/0.017)*(D8*D51+D23*D50)</f>
        <v>-9.293529537340262</v>
      </c>
      <c r="E82">
        <f>E22+(2/0.017)*(E8*E51+E23*E50)</f>
        <v>29.752063717822164</v>
      </c>
      <c r="F82">
        <f>F22+(2/0.017)*(F8*F51+F23*F50)</f>
        <v>-10.141366475766675</v>
      </c>
    </row>
    <row r="83" spans="1:6" ht="12.75">
      <c r="A83" t="s">
        <v>82</v>
      </c>
      <c r="B83">
        <f>B23+(3/0.017)*(B9*B51+B24*B50)</f>
        <v>0.9203642173916758</v>
      </c>
      <c r="C83">
        <f>C23+(3/0.017)*(C9*C51+C24*C50)</f>
        <v>4.433444847550338</v>
      </c>
      <c r="D83">
        <f>D23+(3/0.017)*(D9*D51+D24*D50)</f>
        <v>2.0993155350656294</v>
      </c>
      <c r="E83">
        <f>E23+(3/0.017)*(E9*E51+E24*E50)</f>
        <v>-0.022881222015216696</v>
      </c>
      <c r="F83">
        <f>F23+(3/0.017)*(F9*F51+F24*F50)</f>
        <v>2.9279259664735435</v>
      </c>
    </row>
    <row r="84" spans="1:6" ht="12.75">
      <c r="A84" t="s">
        <v>83</v>
      </c>
      <c r="B84">
        <f>B24+(4/0.017)*(B10*B51+B25*B50)</f>
        <v>-0.7047724676937038</v>
      </c>
      <c r="C84">
        <f>C24+(4/0.017)*(C10*C51+C25*C50)</f>
        <v>-1.0665584643811221</v>
      </c>
      <c r="D84">
        <f>D24+(4/0.017)*(D10*D51+D25*D50)</f>
        <v>-0.10024458398827761</v>
      </c>
      <c r="E84">
        <f>E24+(4/0.017)*(E10*E51+E25*E50)</f>
        <v>0.4341968018934653</v>
      </c>
      <c r="F84">
        <f>F24+(4/0.017)*(F10*F51+F25*F50)</f>
        <v>2.2031398811711282</v>
      </c>
    </row>
    <row r="85" spans="1:6" ht="12.75">
      <c r="A85" t="s">
        <v>84</v>
      </c>
      <c r="B85">
        <f>B25+(5/0.017)*(B11*B51+B26*B50)</f>
        <v>1.0470610584109687</v>
      </c>
      <c r="C85">
        <f>C25+(5/0.017)*(C11*C51+C26*C50)</f>
        <v>0.9616784612402546</v>
      </c>
      <c r="D85">
        <f>D25+(5/0.017)*(D11*D51+D26*D50)</f>
        <v>0.8142097672836477</v>
      </c>
      <c r="E85">
        <f>E25+(5/0.017)*(E11*E51+E26*E50)</f>
        <v>0.025603520494574858</v>
      </c>
      <c r="F85">
        <f>F25+(5/0.017)*(F11*F51+F26*F50)</f>
        <v>-0.8986826336109448</v>
      </c>
    </row>
    <row r="86" spans="1:6" ht="12.75">
      <c r="A86" t="s">
        <v>85</v>
      </c>
      <c r="B86">
        <f>B26+(6/0.017)*(B12*B51+B27*B50)</f>
        <v>0.37015086925438534</v>
      </c>
      <c r="C86">
        <f>C26+(6/0.017)*(C12*C51+C27*C50)</f>
        <v>-0.6134384787412119</v>
      </c>
      <c r="D86">
        <f>D26+(6/0.017)*(D12*D51+D27*D50)</f>
        <v>-0.8122399365068985</v>
      </c>
      <c r="E86">
        <f>E26+(6/0.017)*(E12*E51+E27*E50)</f>
        <v>-0.0935662024924386</v>
      </c>
      <c r="F86">
        <f>F26+(6/0.017)*(F12*F51+F27*F50)</f>
        <v>1.2235934792834966</v>
      </c>
    </row>
    <row r="87" spans="1:6" ht="12.75">
      <c r="A87" t="s">
        <v>86</v>
      </c>
      <c r="B87">
        <f>B27+(7/0.017)*(B13*B51+B28*B50)</f>
        <v>0.6277965047411911</v>
      </c>
      <c r="C87">
        <f>C27+(7/0.017)*(C13*C51+C28*C50)</f>
        <v>0.6121904131804917</v>
      </c>
      <c r="D87">
        <f>D27+(7/0.017)*(D13*D51+D28*D50)</f>
        <v>0.09515583331602662</v>
      </c>
      <c r="E87">
        <f>E27+(7/0.017)*(E13*E51+E28*E50)</f>
        <v>0.27419515232004943</v>
      </c>
      <c r="F87">
        <f>F27+(7/0.017)*(F13*F51+F28*F50)</f>
        <v>0.8092126045560954</v>
      </c>
    </row>
    <row r="88" spans="1:6" ht="12.75">
      <c r="A88" t="s">
        <v>87</v>
      </c>
      <c r="B88">
        <f>B28+(8/0.017)*(B14*B51+B29*B50)</f>
        <v>-0.006139296328334279</v>
      </c>
      <c r="C88">
        <f>C28+(8/0.017)*(C14*C51+C29*C50)</f>
        <v>-0.2707680284886574</v>
      </c>
      <c r="D88">
        <f>D28+(8/0.017)*(D14*D51+D29*D50)</f>
        <v>0.13140856198564027</v>
      </c>
      <c r="E88">
        <f>E28+(8/0.017)*(E14*E51+E29*E50)</f>
        <v>0.08052980352673962</v>
      </c>
      <c r="F88">
        <f>F28+(8/0.017)*(F14*F51+F29*F50)</f>
        <v>0.2708633798267105</v>
      </c>
    </row>
    <row r="89" spans="1:6" ht="12.75">
      <c r="A89" t="s">
        <v>88</v>
      </c>
      <c r="B89">
        <f>B29+(9/0.017)*(B15*B51+B30*B50)</f>
        <v>0.04258741872076974</v>
      </c>
      <c r="C89">
        <f>C29+(9/0.017)*(C15*C51+C30*C50)</f>
        <v>0.12393876783112773</v>
      </c>
      <c r="D89">
        <f>D29+(9/0.017)*(D15*D51+D30*D50)</f>
        <v>0.10695029976677009</v>
      </c>
      <c r="E89">
        <f>E29+(9/0.017)*(E15*E51+E30*E50)</f>
        <v>0.14601079717655177</v>
      </c>
      <c r="F89">
        <f>F29+(9/0.017)*(F15*F51+F30*F50)</f>
        <v>0.0454078956495072</v>
      </c>
    </row>
    <row r="90" spans="1:6" ht="12.75">
      <c r="A90" t="s">
        <v>89</v>
      </c>
      <c r="B90">
        <f>B30+(10/0.017)*(B16*B51+B31*B50)</f>
        <v>0.03858420204417082</v>
      </c>
      <c r="C90">
        <f>C30+(10/0.017)*(C16*C51+C31*C50)</f>
        <v>0.056848709015817345</v>
      </c>
      <c r="D90">
        <f>D30+(10/0.017)*(D16*D51+D31*D50)</f>
        <v>-0.023286389559165035</v>
      </c>
      <c r="E90">
        <f>E30+(10/0.017)*(E16*E51+E31*E50)</f>
        <v>-0.0765385947070021</v>
      </c>
      <c r="F90">
        <f>F30+(10/0.017)*(F16*F51+F31*F50)</f>
        <v>0.26739823276799457</v>
      </c>
    </row>
    <row r="91" spans="1:6" ht="12.75">
      <c r="A91" t="s">
        <v>90</v>
      </c>
      <c r="B91">
        <f>B31+(11/0.017)*(B17*B51+B32*B50)</f>
        <v>0.01813166155481937</v>
      </c>
      <c r="C91">
        <f>C31+(11/0.017)*(C17*C51+C32*C50)</f>
        <v>0.013588750221103108</v>
      </c>
      <c r="D91">
        <f>D31+(11/0.017)*(D17*D51+D32*D50)</f>
        <v>0.0008949124065648589</v>
      </c>
      <c r="E91">
        <f>E31+(11/0.017)*(E17*E51+E32*E50)</f>
        <v>0.016746594587784446</v>
      </c>
      <c r="F91">
        <f>F31+(11/0.017)*(F17*F51+F32*F50)</f>
        <v>0.06763168629989318</v>
      </c>
    </row>
    <row r="92" spans="1:6" ht="12.75">
      <c r="A92" t="s">
        <v>91</v>
      </c>
      <c r="B92">
        <f>B32+(12/0.017)*(B18*B51+B33*B50)</f>
        <v>0.004510762330897789</v>
      </c>
      <c r="C92">
        <f>C32+(12/0.017)*(C18*C51+C33*C50)</f>
        <v>-0.019958367954621605</v>
      </c>
      <c r="D92">
        <f>D32+(12/0.017)*(D18*D51+D33*D50)</f>
        <v>0.03973780221971386</v>
      </c>
      <c r="E92">
        <f>E32+(12/0.017)*(E18*E51+E33*E50)</f>
        <v>0.024777187468540303</v>
      </c>
      <c r="F92">
        <f>F32+(12/0.017)*(F18*F51+F33*F50)</f>
        <v>0.04380851995124512</v>
      </c>
    </row>
    <row r="93" spans="1:6" ht="12.75">
      <c r="A93" t="s">
        <v>92</v>
      </c>
      <c r="B93">
        <f>B33+(13/0.017)*(B19*B51+B34*B50)</f>
        <v>0.08511510392833688</v>
      </c>
      <c r="C93">
        <f>C33+(13/0.017)*(C19*C51+C34*C50)</f>
        <v>0.07190875215864777</v>
      </c>
      <c r="D93">
        <f>D33+(13/0.017)*(D19*D51+D34*D50)</f>
        <v>0.07400678514935287</v>
      </c>
      <c r="E93">
        <f>E33+(13/0.017)*(E19*E51+E34*E50)</f>
        <v>0.07399954731488856</v>
      </c>
      <c r="F93">
        <f>F33+(13/0.017)*(F19*F51+F34*F50)</f>
        <v>0.06403972360790944</v>
      </c>
    </row>
    <row r="94" spans="1:6" ht="12.75">
      <c r="A94" t="s">
        <v>93</v>
      </c>
      <c r="B94">
        <f>B34+(14/0.017)*(B20*B51+B35*B50)</f>
        <v>-0.00018686586074581255</v>
      </c>
      <c r="C94">
        <f>C34+(14/0.017)*(C20*C51+C35*C50)</f>
        <v>0.0021437246480728797</v>
      </c>
      <c r="D94">
        <f>D34+(14/0.017)*(D20*D51+D35*D50)</f>
        <v>-0.00010755936950522323</v>
      </c>
      <c r="E94">
        <f>E34+(14/0.017)*(E20*E51+E35*E50)</f>
        <v>-0.007320196528662839</v>
      </c>
      <c r="F94">
        <f>F34+(14/0.017)*(F20*F51+F35*F50)</f>
        <v>-0.025177844568828385</v>
      </c>
    </row>
    <row r="95" spans="1:6" ht="12.75">
      <c r="A95" t="s">
        <v>94</v>
      </c>
      <c r="B95" s="50">
        <f>B35</f>
        <v>-0.0005444947</v>
      </c>
      <c r="C95" s="50">
        <f>C35</f>
        <v>0.00283152</v>
      </c>
      <c r="D95" s="50">
        <f>D35</f>
        <v>0.005802301</v>
      </c>
      <c r="E95" s="50">
        <f>E35</f>
        <v>0.00251057</v>
      </c>
      <c r="F95" s="50">
        <f>F35</f>
        <v>0.004117474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-1.6436661367411058</v>
      </c>
      <c r="C103">
        <f>C63*10000/C62</f>
        <v>-2.4367463210831644</v>
      </c>
      <c r="D103">
        <f>D63*10000/D62</f>
        <v>-1.729759717959694</v>
      </c>
      <c r="E103">
        <f>E63*10000/E62</f>
        <v>-2.7524366498053103</v>
      </c>
      <c r="F103">
        <f>F63*10000/F62</f>
        <v>-1.6901349867912114</v>
      </c>
      <c r="G103">
        <f>AVERAGE(C103:E103)</f>
        <v>-2.306314229616056</v>
      </c>
      <c r="H103">
        <f>STDEV(C103:E103)</f>
        <v>0.5236663294461983</v>
      </c>
      <c r="I103">
        <f>(B103*B4+C103*C4+D103*D4+E103*E4+F103*F4)/SUM(B4:F4)</f>
        <v>-2.1282205914768686</v>
      </c>
      <c r="K103">
        <f>(LN(H103)+LN(H123))/2-LN(K114*K115^3)</f>
        <v>-3.8012335629460274</v>
      </c>
    </row>
    <row r="104" spans="1:11" ht="12.75">
      <c r="A104" t="s">
        <v>68</v>
      </c>
      <c r="B104">
        <f>B64*10000/B62</f>
        <v>0.7917224764711517</v>
      </c>
      <c r="C104">
        <f>C64*10000/C62</f>
        <v>0.20052842109016192</v>
      </c>
      <c r="D104">
        <f>D64*10000/D62</f>
        <v>0.3709670150312014</v>
      </c>
      <c r="E104">
        <f>E64*10000/E62</f>
        <v>-0.162617822478982</v>
      </c>
      <c r="F104">
        <f>F64*10000/F62</f>
        <v>-0.9003428638914298</v>
      </c>
      <c r="G104">
        <f>AVERAGE(C104:E104)</f>
        <v>0.1362925378807938</v>
      </c>
      <c r="H104">
        <f>STDEV(C104:E104)</f>
        <v>0.2725305142987806</v>
      </c>
      <c r="I104">
        <f>(B104*B4+C104*C4+D104*D4+E104*E4+F104*F4)/SUM(B4:F4)</f>
        <v>0.09297904780618994</v>
      </c>
      <c r="K104">
        <f>(LN(H104)+LN(H124))/2-LN(K114*K115^4)</f>
        <v>-4.074029118317071</v>
      </c>
    </row>
    <row r="105" spans="1:11" ht="12.75">
      <c r="A105" t="s">
        <v>69</v>
      </c>
      <c r="B105">
        <f>B65*10000/B62</f>
        <v>0.16880701666818776</v>
      </c>
      <c r="C105">
        <f>C65*10000/C62</f>
        <v>0.24255739909149235</v>
      </c>
      <c r="D105">
        <f>D65*10000/D62</f>
        <v>0.36501386650900147</v>
      </c>
      <c r="E105">
        <f>E65*10000/E62</f>
        <v>1.0544111334263697</v>
      </c>
      <c r="F105">
        <f>F65*10000/F62</f>
        <v>0.12165202559389758</v>
      </c>
      <c r="G105">
        <f>AVERAGE(C105:E105)</f>
        <v>0.5539941330089545</v>
      </c>
      <c r="H105">
        <f>STDEV(C105:E105)</f>
        <v>0.4376777094314563</v>
      </c>
      <c r="I105">
        <f>(B105*B4+C105*C4+D105*D4+E105*E4+F105*F4)/SUM(B4:F4)</f>
        <v>0.44053677974541117</v>
      </c>
      <c r="K105">
        <f>(LN(H105)+LN(H125))/2-LN(K114*K115^5)</f>
        <v>-3.4523490808269925</v>
      </c>
    </row>
    <row r="106" spans="1:11" ht="12.75">
      <c r="A106" t="s">
        <v>70</v>
      </c>
      <c r="B106">
        <f>B66*10000/B62</f>
        <v>2.511273264776537</v>
      </c>
      <c r="C106">
        <f>C66*10000/C62</f>
        <v>1.1259448187140253</v>
      </c>
      <c r="D106">
        <f>D66*10000/D62</f>
        <v>2.076089623958771</v>
      </c>
      <c r="E106">
        <f>E66*10000/E62</f>
        <v>0.31845433586416394</v>
      </c>
      <c r="F106">
        <f>F66*10000/F62</f>
        <v>13.374056679429405</v>
      </c>
      <c r="G106">
        <f>AVERAGE(C106:E106)</f>
        <v>1.1734962595123202</v>
      </c>
      <c r="H106">
        <f>STDEV(C106:E106)</f>
        <v>0.8797819651085991</v>
      </c>
      <c r="I106">
        <f>(B106*B4+C106*C4+D106*D4+E106*E4+F106*F4)/SUM(B4:F4)</f>
        <v>2.9942451119379747</v>
      </c>
      <c r="K106">
        <f>(LN(H106)+LN(H126))/2-LN(K114*K115^6)</f>
        <v>-2.664299386203168</v>
      </c>
    </row>
    <row r="107" spans="1:11" ht="12.75">
      <c r="A107" t="s">
        <v>71</v>
      </c>
      <c r="B107">
        <f>B67*10000/B62</f>
        <v>-0.16451594756713156</v>
      </c>
      <c r="C107">
        <f>C67*10000/C62</f>
        <v>-0.30228167009451223</v>
      </c>
      <c r="D107">
        <f>D67*10000/D62</f>
        <v>-0.07067409849397767</v>
      </c>
      <c r="E107">
        <f>E67*10000/E62</f>
        <v>0.05309379520900449</v>
      </c>
      <c r="F107">
        <f>F67*10000/F62</f>
        <v>-0.2389022230644406</v>
      </c>
      <c r="G107">
        <f>AVERAGE(C107:E107)</f>
        <v>-0.10662065779316181</v>
      </c>
      <c r="H107">
        <f>STDEV(C107:E107)</f>
        <v>0.18039414258509082</v>
      </c>
      <c r="I107">
        <f>(B107*B4+C107*C4+D107*D4+E107*E4+F107*F4)/SUM(B4:F4)</f>
        <v>-0.1326664293554906</v>
      </c>
      <c r="K107">
        <f>(LN(H107)+LN(H127))/2-LN(K114*K115^7)</f>
        <v>-3.03825856727802</v>
      </c>
    </row>
    <row r="108" spans="1:9" ht="12.75">
      <c r="A108" t="s">
        <v>72</v>
      </c>
      <c r="B108">
        <f>B68*10000/B62</f>
        <v>0.15273691708889195</v>
      </c>
      <c r="C108">
        <f>C68*10000/C62</f>
        <v>-0.00016065831039271188</v>
      </c>
      <c r="D108">
        <f>D68*10000/D62</f>
        <v>0.06428423995429239</v>
      </c>
      <c r="E108">
        <f>E68*10000/E62</f>
        <v>0.03791293060297954</v>
      </c>
      <c r="F108">
        <f>F68*10000/F62</f>
        <v>-0.17651071196485943</v>
      </c>
      <c r="G108">
        <f>AVERAGE(C108:E108)</f>
        <v>0.03401217074895974</v>
      </c>
      <c r="H108">
        <f>STDEV(C108:E108)</f>
        <v>0.0323990458758503</v>
      </c>
      <c r="I108">
        <f>(B108*B4+C108*C4+D108*D4+E108*E4+F108*F4)/SUM(B4:F4)</f>
        <v>0.02313154242429969</v>
      </c>
    </row>
    <row r="109" spans="1:9" ht="12.75">
      <c r="A109" t="s">
        <v>73</v>
      </c>
      <c r="B109">
        <f>B69*10000/B62</f>
        <v>-0.04540872539569057</v>
      </c>
      <c r="C109">
        <f>C69*10000/C62</f>
        <v>-0.017502624749805705</v>
      </c>
      <c r="D109">
        <f>D69*10000/D62</f>
        <v>0.004009667866625603</v>
      </c>
      <c r="E109">
        <f>E69*10000/E62</f>
        <v>0.10135433087605203</v>
      </c>
      <c r="F109">
        <f>F69*10000/F62</f>
        <v>0.06870078825515945</v>
      </c>
      <c r="G109">
        <f>AVERAGE(C109:E109)</f>
        <v>0.029287124664290645</v>
      </c>
      <c r="H109">
        <f>STDEV(C109:E109)</f>
        <v>0.06333211145840745</v>
      </c>
      <c r="I109">
        <f>(B109*B4+C109*C4+D109*D4+E109*E4+F109*F4)/SUM(B4:F4)</f>
        <v>0.023721784903092357</v>
      </c>
    </row>
    <row r="110" spans="1:11" ht="12.75">
      <c r="A110" t="s">
        <v>74</v>
      </c>
      <c r="B110">
        <f>B70*10000/B62</f>
        <v>-0.38815592483682715</v>
      </c>
      <c r="C110">
        <f>C70*10000/C62</f>
        <v>-0.12612412856586766</v>
      </c>
      <c r="D110">
        <f>D70*10000/D62</f>
        <v>-0.02628945621486205</v>
      </c>
      <c r="E110">
        <f>E70*10000/E62</f>
        <v>-0.10461572470069308</v>
      </c>
      <c r="F110">
        <f>F70*10000/F62</f>
        <v>-0.3339419029383913</v>
      </c>
      <c r="G110">
        <f>AVERAGE(C110:E110)</f>
        <v>-0.08567643649380759</v>
      </c>
      <c r="H110">
        <f>STDEV(C110:E110)</f>
        <v>0.0525429626990691</v>
      </c>
      <c r="I110">
        <f>(B110*B4+C110*C4+D110*D4+E110*E4+F110*F4)/SUM(B4:F4)</f>
        <v>-0.1626175010187797</v>
      </c>
      <c r="K110">
        <f>EXP(AVERAGE(K103:K107))</f>
        <v>0.033172503862587105</v>
      </c>
    </row>
    <row r="111" spans="1:9" ht="12.75">
      <c r="A111" t="s">
        <v>75</v>
      </c>
      <c r="B111">
        <f>B71*10000/B62</f>
        <v>0.009468189073300824</v>
      </c>
      <c r="C111">
        <f>C71*10000/C62</f>
        <v>0.029572461814058697</v>
      </c>
      <c r="D111">
        <f>D71*10000/D62</f>
        <v>0.03297830687564144</v>
      </c>
      <c r="E111">
        <f>E71*10000/E62</f>
        <v>0.01187392717888486</v>
      </c>
      <c r="F111">
        <f>F71*10000/F62</f>
        <v>-0.02929280802210398</v>
      </c>
      <c r="G111">
        <f>AVERAGE(C111:E111)</f>
        <v>0.024808231956194998</v>
      </c>
      <c r="H111">
        <f>STDEV(C111:E111)</f>
        <v>0.01133014232920919</v>
      </c>
      <c r="I111">
        <f>(B111*B4+C111*C4+D111*D4+E111*E4+F111*F4)/SUM(B4:F4)</f>
        <v>0.015370208002676826</v>
      </c>
    </row>
    <row r="112" spans="1:9" ht="12.75">
      <c r="A112" t="s">
        <v>76</v>
      </c>
      <c r="B112">
        <f>B72*10000/B62</f>
        <v>-0.02252839674101167</v>
      </c>
      <c r="C112">
        <f>C72*10000/C62</f>
        <v>-0.017532683410696828</v>
      </c>
      <c r="D112">
        <f>D72*10000/D62</f>
        <v>-0.014734225633072093</v>
      </c>
      <c r="E112">
        <f>E72*10000/E62</f>
        <v>-0.01687311738853486</v>
      </c>
      <c r="F112">
        <f>F72*10000/F62</f>
        <v>-0.008093266615567401</v>
      </c>
      <c r="G112">
        <f>AVERAGE(C112:E112)</f>
        <v>-0.016380008810767926</v>
      </c>
      <c r="H112">
        <f>STDEV(C112:E112)</f>
        <v>0.001462945158024596</v>
      </c>
      <c r="I112">
        <f>(B112*B4+C112*C4+D112*D4+E112*E4+F112*F4)/SUM(B4:F4)</f>
        <v>-0.01616594493287897</v>
      </c>
    </row>
    <row r="113" spans="1:9" ht="12.75">
      <c r="A113" t="s">
        <v>77</v>
      </c>
      <c r="B113">
        <f>B73*10000/B62</f>
        <v>0.01581551838672717</v>
      </c>
      <c r="C113">
        <f>C73*10000/C62</f>
        <v>0.01212511003193747</v>
      </c>
      <c r="D113">
        <f>D73*10000/D62</f>
        <v>0.007487620727816337</v>
      </c>
      <c r="E113">
        <f>E73*10000/E62</f>
        <v>-0.0027512906393126167</v>
      </c>
      <c r="F113">
        <f>F73*10000/F62</f>
        <v>0.004612844017557602</v>
      </c>
      <c r="G113">
        <f>AVERAGE(C113:E113)</f>
        <v>0.005620480040147063</v>
      </c>
      <c r="H113">
        <f>STDEV(C113:E113)</f>
        <v>0.007611930438039686</v>
      </c>
      <c r="I113">
        <f>(B113*B4+C113*C4+D113*D4+E113*E4+F113*F4)/SUM(B4:F4)</f>
        <v>0.00696331127417774</v>
      </c>
    </row>
    <row r="114" spans="1:11" ht="12.75">
      <c r="A114" t="s">
        <v>78</v>
      </c>
      <c r="B114">
        <f>B74*10000/B62</f>
        <v>-0.20908194926866194</v>
      </c>
      <c r="C114">
        <f>C74*10000/C62</f>
        <v>-0.18983743362166702</v>
      </c>
      <c r="D114">
        <f>D74*10000/D62</f>
        <v>-0.209814724052785</v>
      </c>
      <c r="E114">
        <f>E74*10000/E62</f>
        <v>-0.1815256309558339</v>
      </c>
      <c r="F114">
        <f>F74*10000/F62</f>
        <v>-0.15062581775094325</v>
      </c>
      <c r="G114">
        <f>AVERAGE(C114:E114)</f>
        <v>-0.19372592954342868</v>
      </c>
      <c r="H114">
        <f>STDEV(C114:E114)</f>
        <v>0.014539893309861357</v>
      </c>
      <c r="I114">
        <f>(B114*B4+C114*C4+D114*D4+E114*E4+F114*F4)/SUM(B4:F4)</f>
        <v>-0.1902005778826779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0.0020321542478180985</v>
      </c>
      <c r="C115">
        <f>C75*10000/C62</f>
        <v>0.00023324234057387576</v>
      </c>
      <c r="D115">
        <f>D75*10000/D62</f>
        <v>-0.0006731816519909113</v>
      </c>
      <c r="E115">
        <f>E75*10000/E62</f>
        <v>-0.0065282197224321055</v>
      </c>
      <c r="F115">
        <f>F75*10000/F62</f>
        <v>-0.003832335619423674</v>
      </c>
      <c r="G115">
        <f>AVERAGE(C115:E115)</f>
        <v>-0.0023227196779497137</v>
      </c>
      <c r="H115">
        <f>STDEV(C115:E115)</f>
        <v>0.0036701599531465006</v>
      </c>
      <c r="I115">
        <f>(B115*B4+C115*C4+D115*D4+E115*E4+F115*F4)/SUM(B4:F4)</f>
        <v>-0.0018931649437158111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5.34511076099719</v>
      </c>
      <c r="C122">
        <f>C82*10000/C62</f>
        <v>-18.817177453939767</v>
      </c>
      <c r="D122">
        <f>D82*10000/D62</f>
        <v>-9.293539918873288</v>
      </c>
      <c r="E122">
        <f>E82*10000/E62</f>
        <v>29.752117142367915</v>
      </c>
      <c r="F122">
        <f>F82*10000/F62</f>
        <v>-10.141481905530622</v>
      </c>
      <c r="G122">
        <f>AVERAGE(C122:E122)</f>
        <v>0.5471332565182863</v>
      </c>
      <c r="H122">
        <f>STDEV(C122:E122)</f>
        <v>25.73661265210292</v>
      </c>
      <c r="I122">
        <f>(B122*B4+C122*C4+D122*D4+E122*E4+F122*F4)/SUM(B4:F4)</f>
        <v>-0.1831499643129257</v>
      </c>
    </row>
    <row r="123" spans="1:9" ht="12.75">
      <c r="A123" t="s">
        <v>82</v>
      </c>
      <c r="B123">
        <f>B83*10000/B62</f>
        <v>0.920363423827833</v>
      </c>
      <c r="C123">
        <f>C83*10000/C62</f>
        <v>4.433358184172353</v>
      </c>
      <c r="D123">
        <f>D83*10000/D62</f>
        <v>2.0993178801502896</v>
      </c>
      <c r="E123">
        <f>E83*10000/E62</f>
        <v>-0.022881263102077224</v>
      </c>
      <c r="F123">
        <f>F83*10000/F62</f>
        <v>2.927959292337861</v>
      </c>
      <c r="G123">
        <f>AVERAGE(C123:E123)</f>
        <v>2.1699316004068554</v>
      </c>
      <c r="H123">
        <f>STDEV(C123:E123)</f>
        <v>2.2289587761951846</v>
      </c>
      <c r="I123">
        <f>(B123*B4+C123*C4+D123*D4+E123*E4+F123*F4)/SUM(B4:F4)</f>
        <v>2.090140982388911</v>
      </c>
    </row>
    <row r="124" spans="1:9" ht="12.75">
      <c r="A124" t="s">
        <v>83</v>
      </c>
      <c r="B124">
        <f>B84*10000/B62</f>
        <v>-0.7047718600191146</v>
      </c>
      <c r="C124">
        <f>C84*10000/C62</f>
        <v>-1.06653761568163</v>
      </c>
      <c r="D124">
        <f>D84*10000/D62</f>
        <v>-0.10024469596860276</v>
      </c>
      <c r="E124">
        <f>E84*10000/E62</f>
        <v>0.43419758156263816</v>
      </c>
      <c r="F124">
        <f>F84*10000/F62</f>
        <v>2.2031649574679992</v>
      </c>
      <c r="G124">
        <f>AVERAGE(C124:E124)</f>
        <v>-0.24419491002919816</v>
      </c>
      <c r="H124">
        <f>STDEV(C124:E124)</f>
        <v>0.7606528650823688</v>
      </c>
      <c r="I124">
        <f>(B124*B4+C124*C4+D124*D4+E124*E4+F124*F4)/SUM(B4:F4)</f>
        <v>0.015384120235933557</v>
      </c>
    </row>
    <row r="125" spans="1:9" ht="12.75">
      <c r="A125" t="s">
        <v>84</v>
      </c>
      <c r="B125">
        <f>B85*10000/B62</f>
        <v>1.0470601556055559</v>
      </c>
      <c r="C125">
        <f>C85*10000/C62</f>
        <v>0.9616596626971686</v>
      </c>
      <c r="D125">
        <f>D85*10000/D62</f>
        <v>0.8142106768138272</v>
      </c>
      <c r="E125">
        <f>E85*10000/E62</f>
        <v>0.025603566469753758</v>
      </c>
      <c r="F125">
        <f>F85*10000/F62</f>
        <v>-0.8986928624814338</v>
      </c>
      <c r="G125">
        <f>AVERAGE(C125:E125)</f>
        <v>0.6004913019935832</v>
      </c>
      <c r="H125">
        <f>STDEV(C125:E125)</f>
        <v>0.503296366171358</v>
      </c>
      <c r="I125">
        <f>(B125*B4+C125*C4+D125*D4+E125*E4+F125*F4)/SUM(B4:F4)</f>
        <v>0.465255224398564</v>
      </c>
    </row>
    <row r="126" spans="1:9" ht="12.75">
      <c r="A126" t="s">
        <v>85</v>
      </c>
      <c r="B126">
        <f>B86*10000/B62</f>
        <v>0.3701505500999238</v>
      </c>
      <c r="C126">
        <f>C86*10000/C62</f>
        <v>-0.6134264874674775</v>
      </c>
      <c r="D126">
        <f>D86*10000/D62</f>
        <v>-0.8122408438366371</v>
      </c>
      <c r="E126">
        <f>E86*10000/E62</f>
        <v>-0.0935663705053843</v>
      </c>
      <c r="F126">
        <f>F86*10000/F62</f>
        <v>1.2236074063126416</v>
      </c>
      <c r="G126">
        <f>AVERAGE(C126:E126)</f>
        <v>-0.5064112339364996</v>
      </c>
      <c r="H126">
        <f>STDEV(C126:E126)</f>
        <v>0.3710962786403456</v>
      </c>
      <c r="I126">
        <f>(B126*B4+C126*C4+D126*D4+E126*E4+F126*F4)/SUM(B4:F4)</f>
        <v>-0.14867146499147232</v>
      </c>
    </row>
    <row r="127" spans="1:9" ht="12.75">
      <c r="A127" t="s">
        <v>86</v>
      </c>
      <c r="B127">
        <f>B87*10000/B62</f>
        <v>0.6277959634374362</v>
      </c>
      <c r="C127">
        <f>C87*10000/C62</f>
        <v>0.612178446303492</v>
      </c>
      <c r="D127">
        <f>D87*10000/D62</f>
        <v>0.09515593961185559</v>
      </c>
      <c r="E127">
        <f>E87*10000/E62</f>
        <v>0.2741956446809021</v>
      </c>
      <c r="F127">
        <f>F87*10000/F62</f>
        <v>0.809221815072267</v>
      </c>
      <c r="G127">
        <f>AVERAGE(C127:E127)</f>
        <v>0.32717667686541657</v>
      </c>
      <c r="H127">
        <f>STDEV(C127:E127)</f>
        <v>0.262551538626092</v>
      </c>
      <c r="I127">
        <f>(B127*B4+C127*C4+D127*D4+E127*E4+F127*F4)/SUM(B4:F4)</f>
        <v>0.4350625907366698</v>
      </c>
    </row>
    <row r="128" spans="1:9" ht="12.75">
      <c r="A128" t="s">
        <v>87</v>
      </c>
      <c r="B128">
        <f>B88*10000/B62</f>
        <v>-0.006139291034860789</v>
      </c>
      <c r="C128">
        <f>C88*10000/C62</f>
        <v>-0.27076273561307057</v>
      </c>
      <c r="D128">
        <f>D88*10000/D62</f>
        <v>0.1314087087783438</v>
      </c>
      <c r="E128">
        <f>E88*10000/E62</f>
        <v>0.08052994813076486</v>
      </c>
      <c r="F128">
        <f>F88*10000/F62</f>
        <v>0.2708664628132163</v>
      </c>
      <c r="G128">
        <f>AVERAGE(C128:E128)</f>
        <v>-0.019608026234653974</v>
      </c>
      <c r="H128">
        <f>STDEV(C128:E128)</f>
        <v>0.21898899082711004</v>
      </c>
      <c r="I128">
        <f>(B128*B4+C128*C4+D128*D4+E128*E4+F128*F4)/SUM(B4:F4)</f>
        <v>0.021045257408315816</v>
      </c>
    </row>
    <row r="129" spans="1:9" ht="12.75">
      <c r="A129" t="s">
        <v>88</v>
      </c>
      <c r="B129">
        <f>B89*10000/B62</f>
        <v>0.04258738200070282</v>
      </c>
      <c r="C129">
        <f>C89*10000/C62</f>
        <v>0.12393634512087581</v>
      </c>
      <c r="D129">
        <f>D89*10000/D62</f>
        <v>0.10695041923785635</v>
      </c>
      <c r="E129">
        <f>E89*10000/E62</f>
        <v>0.14601105936207906</v>
      </c>
      <c r="F129">
        <f>F89*10000/F62</f>
        <v>0.045408412485447275</v>
      </c>
      <c r="G129">
        <f>AVERAGE(C129:E129)</f>
        <v>0.1256326079069371</v>
      </c>
      <c r="H129">
        <f>STDEV(C129:E129)</f>
        <v>0.019585489075027933</v>
      </c>
      <c r="I129">
        <f>(B129*B4+C129*C4+D129*D4+E129*E4+F129*F4)/SUM(B4:F4)</f>
        <v>0.10290489647188575</v>
      </c>
    </row>
    <row r="130" spans="1:9" ht="12.75">
      <c r="A130" t="s">
        <v>89</v>
      </c>
      <c r="B130">
        <f>B90*10000/B62</f>
        <v>0.0385841687757896</v>
      </c>
      <c r="C130">
        <f>C90*10000/C62</f>
        <v>0.056847597757794126</v>
      </c>
      <c r="D130">
        <f>D90*10000/D62</f>
        <v>-0.02328641557171724</v>
      </c>
      <c r="E130">
        <f>E90*10000/E62</f>
        <v>-0.07653873214417933</v>
      </c>
      <c r="F130">
        <f>F90*10000/F62</f>
        <v>0.2674012763139469</v>
      </c>
      <c r="G130">
        <f>AVERAGE(C130:E130)</f>
        <v>-0.01432584998603415</v>
      </c>
      <c r="H130">
        <f>STDEV(C130:E130)</f>
        <v>0.06714310875206049</v>
      </c>
      <c r="I130">
        <f>(B130*B4+C130*C4+D130*D4+E130*E4+F130*F4)/SUM(B4:F4)</f>
        <v>0.03091614836712671</v>
      </c>
    </row>
    <row r="131" spans="1:9" ht="12.75">
      <c r="A131" t="s">
        <v>90</v>
      </c>
      <c r="B131">
        <f>B91*10000/B62</f>
        <v>0.018131645921192218</v>
      </c>
      <c r="C131">
        <f>C91*10000/C62</f>
        <v>0.013588484593123683</v>
      </c>
      <c r="D131">
        <f>D91*10000/D62</f>
        <v>0.0008949134062456225</v>
      </c>
      <c r="E131">
        <f>E91*10000/E62</f>
        <v>0.01674662465894916</v>
      </c>
      <c r="F131">
        <f>F91*10000/F62</f>
        <v>0.06763245608861973</v>
      </c>
      <c r="G131">
        <f>AVERAGE(C131:E131)</f>
        <v>0.010410007552772821</v>
      </c>
      <c r="H131">
        <f>STDEV(C131:E131)</f>
        <v>0.008390245802823668</v>
      </c>
      <c r="I131">
        <f>(B131*B4+C131*C4+D131*D4+E131*E4+F131*F4)/SUM(B4:F4)</f>
        <v>0.01916124455796511</v>
      </c>
    </row>
    <row r="132" spans="1:9" ht="12.75">
      <c r="A132" t="s">
        <v>91</v>
      </c>
      <c r="B132">
        <f>B92*10000/B62</f>
        <v>0.004510758441591989</v>
      </c>
      <c r="C132">
        <f>C92*10000/C62</f>
        <v>-0.0199579778156562</v>
      </c>
      <c r="D132">
        <f>D92*10000/D62</f>
        <v>0.03973784660966328</v>
      </c>
      <c r="E132">
        <f>E92*10000/E62</f>
        <v>0.02477723195990729</v>
      </c>
      <c r="F132">
        <f>F92*10000/F62</f>
        <v>0.043809018582975756</v>
      </c>
      <c r="G132">
        <f>AVERAGE(C132:E132)</f>
        <v>0.014852366917971455</v>
      </c>
      <c r="H132">
        <f>STDEV(C132:E132)</f>
        <v>0.031060828595356606</v>
      </c>
      <c r="I132">
        <f>(B132*B4+C132*C4+D132*D4+E132*E4+F132*F4)/SUM(B4:F4)</f>
        <v>0.017210316567630942</v>
      </c>
    </row>
    <row r="133" spans="1:9" ht="12.75">
      <c r="A133" t="s">
        <v>92</v>
      </c>
      <c r="B133">
        <f>B93*10000/B62</f>
        <v>0.08511503053970694</v>
      </c>
      <c r="C133">
        <f>C93*10000/C62</f>
        <v>0.07190734651234269</v>
      </c>
      <c r="D133">
        <f>D93*10000/D62</f>
        <v>0.07400686782019188</v>
      </c>
      <c r="E133">
        <f>E93*10000/E62</f>
        <v>0.0739996801928038</v>
      </c>
      <c r="F133">
        <f>F93*10000/F62</f>
        <v>0.06404045251265782</v>
      </c>
      <c r="G133">
        <f>AVERAGE(C133:E133)</f>
        <v>0.07330463150844613</v>
      </c>
      <c r="H133">
        <f>STDEV(C133:E133)</f>
        <v>0.0012100896395500526</v>
      </c>
      <c r="I133">
        <f>(B133*B4+C133*C4+D133*D4+E133*E4+F133*F4)/SUM(B4:F4)</f>
        <v>0.07378005178245471</v>
      </c>
    </row>
    <row r="134" spans="1:9" ht="12.75">
      <c r="A134" t="s">
        <v>93</v>
      </c>
      <c r="B134">
        <f>B94*10000/B62</f>
        <v>-0.00018686569962482618</v>
      </c>
      <c r="C134">
        <f>C94*10000/C62</f>
        <v>0.0021436827433180313</v>
      </c>
      <c r="D134">
        <f>D94*10000/D62</f>
        <v>-0.00010755948965668368</v>
      </c>
      <c r="E134">
        <f>E94*10000/E62</f>
        <v>-0.00732020967323587</v>
      </c>
      <c r="F134">
        <f>F94*10000/F62</f>
        <v>-0.025178131144869415</v>
      </c>
      <c r="G134">
        <f>AVERAGE(C134:E134)</f>
        <v>-0.0017613621398581743</v>
      </c>
      <c r="H134">
        <f>STDEV(C134:E134)</f>
        <v>0.004943947038792661</v>
      </c>
      <c r="I134">
        <f>(B134*B4+C134*C4+D134*D4+E134*E4+F134*F4)/SUM(B4:F4)</f>
        <v>-0.004656050130270433</v>
      </c>
    </row>
    <row r="135" spans="1:9" ht="12.75">
      <c r="A135" t="s">
        <v>94</v>
      </c>
      <c r="B135">
        <f>B95*10000/B62</f>
        <v>-0.0005444942305213976</v>
      </c>
      <c r="C135">
        <f>C95*10000/C62</f>
        <v>0.002831464650470127</v>
      </c>
      <c r="D135">
        <f>D95*10000/D62</f>
        <v>0.005802307481582612</v>
      </c>
      <c r="E135">
        <f>E95*10000/E62</f>
        <v>0.0025105745081263303</v>
      </c>
      <c r="F135">
        <f>F95*10000/F62</f>
        <v>0.004117520865385746</v>
      </c>
      <c r="G135">
        <f>AVERAGE(C135:E135)</f>
        <v>0.003714782213393023</v>
      </c>
      <c r="H135">
        <f>STDEV(C135:E135)</f>
        <v>0.001814955627518443</v>
      </c>
      <c r="I135">
        <f>(B135*B4+C135*C4+D135*D4+E135*E4+F135*F4)/SUM(B4:F4)</f>
        <v>0.003151094180733606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2005-07-26T07:47:29Z</cp:lastPrinted>
  <dcterms:created xsi:type="dcterms:W3CDTF">2005-07-26T07:47:29Z</dcterms:created>
  <dcterms:modified xsi:type="dcterms:W3CDTF">2005-08-06T09:39:25Z</dcterms:modified>
  <cp:category/>
  <cp:version/>
  <cp:contentType/>
  <cp:contentStatus/>
</cp:coreProperties>
</file>