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<sst xmlns="http://schemas.openxmlformats.org/spreadsheetml/2006/main" count="204" uniqueCount="98">
  <si>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27/07/2005       12:27:19</t>
  </si>
  <si>
    <t>LISSNER</t>
  </si>
  <si>
    <t>HCMQAP624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</si>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</sst>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6761478"/>
        <c:axId val="41091255"/>
      </c:lineChart>
      <c:catAx>
        <c:axId val="56761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91255"/>
        <c:crosses val="autoZero"/>
        <c:auto val="1"/>
        <c:lblOffset val="100"/>
        <c:noMultiLvlLbl val="0"/>
      </c:catAx>
      <c:valAx>
        <c:axId val="4109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6147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-0.003758</v>
      </c>
      <c r="D4" s="12">
        <v>-0.003757</v>
      </c>
      <c r="E4" s="12">
        <v>-0.003758</v>
      </c>
      <c r="F4" s="24">
        <v>-0.002083</v>
      </c>
      <c r="G4" s="34">
        <v>-0.011712</v>
      </c>
    </row>
    <row r="5" spans="1:7" ht="12.75" thickBot="1">
      <c r="A5" s="44" t="s">
        <v>13</v>
      </c>
      <c r="B5" s="45">
        <v>0.390132</v>
      </c>
      <c r="C5" s="46">
        <v>0.483462</v>
      </c>
      <c r="D5" s="46">
        <v>2.639023</v>
      </c>
      <c r="E5" s="46">
        <v>-1.406516</v>
      </c>
      <c r="F5" s="47">
        <v>-3.473663</v>
      </c>
      <c r="G5" s="48">
        <v>8.5667</v>
      </c>
    </row>
    <row r="6" spans="1:7" ht="12.75" thickTop="1">
      <c r="A6" s="6" t="s">
        <v>14</v>
      </c>
      <c r="B6" s="39">
        <v>212.4479</v>
      </c>
      <c r="C6" s="40">
        <v>-57.47322</v>
      </c>
      <c r="D6" s="40">
        <v>41.51145</v>
      </c>
      <c r="E6" s="40">
        <v>-80.35721</v>
      </c>
      <c r="F6" s="41">
        <v>-56.90778</v>
      </c>
      <c r="G6" s="42">
        <v>-0.00221752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3.493927</v>
      </c>
      <c r="C8" s="13">
        <v>2.686047</v>
      </c>
      <c r="D8" s="13">
        <v>3.317326</v>
      </c>
      <c r="E8" s="13">
        <v>-0.5153177</v>
      </c>
      <c r="F8" s="25">
        <v>-3.473409</v>
      </c>
      <c r="G8" s="35">
        <v>1.363095</v>
      </c>
    </row>
    <row r="9" spans="1:7" ht="12">
      <c r="A9" s="20" t="s">
        <v>17</v>
      </c>
      <c r="B9" s="29">
        <v>0.4155479</v>
      </c>
      <c r="C9" s="13">
        <v>0.2801135</v>
      </c>
      <c r="D9" s="13">
        <v>0.3227828</v>
      </c>
      <c r="E9" s="13">
        <v>-0.3904178</v>
      </c>
      <c r="F9" s="25">
        <v>-0.5144104</v>
      </c>
      <c r="G9" s="35">
        <v>0.04272374</v>
      </c>
    </row>
    <row r="10" spans="1:7" ht="12">
      <c r="A10" s="20" t="s">
        <v>18</v>
      </c>
      <c r="B10" s="29">
        <v>-0.1209776</v>
      </c>
      <c r="C10" s="13">
        <v>-0.3385975</v>
      </c>
      <c r="D10" s="13">
        <v>-0.8739111</v>
      </c>
      <c r="E10" s="13">
        <v>-0.1077521</v>
      </c>
      <c r="F10" s="25">
        <v>-0.5528681</v>
      </c>
      <c r="G10" s="35">
        <v>-0.408897</v>
      </c>
    </row>
    <row r="11" spans="1:7" ht="12">
      <c r="A11" s="21" t="s">
        <v>19</v>
      </c>
      <c r="B11" s="31">
        <v>1.903829</v>
      </c>
      <c r="C11" s="15">
        <v>1.592567</v>
      </c>
      <c r="D11" s="15">
        <v>2.205418</v>
      </c>
      <c r="E11" s="15">
        <v>1.086886</v>
      </c>
      <c r="F11" s="27">
        <v>12.82951</v>
      </c>
      <c r="G11" s="37">
        <v>3.162044</v>
      </c>
    </row>
    <row r="12" spans="1:7" ht="12">
      <c r="A12" s="20" t="s">
        <v>20</v>
      </c>
      <c r="B12" s="29">
        <v>0.424342</v>
      </c>
      <c r="C12" s="13">
        <v>0.3069071</v>
      </c>
      <c r="D12" s="13">
        <v>0.5929712</v>
      </c>
      <c r="E12" s="13">
        <v>0.6467708</v>
      </c>
      <c r="F12" s="25">
        <v>0.1890608</v>
      </c>
      <c r="G12" s="49">
        <v>0.4588129</v>
      </c>
    </row>
    <row r="13" spans="1:7" ht="12">
      <c r="A13" s="20" t="s">
        <v>21</v>
      </c>
      <c r="B13" s="29">
        <v>-0.05066128</v>
      </c>
      <c r="C13" s="13">
        <v>-0.02755655</v>
      </c>
      <c r="D13" s="13">
        <v>0.07192436</v>
      </c>
      <c r="E13" s="13">
        <v>-0.06211539</v>
      </c>
      <c r="F13" s="25">
        <v>0.0962045</v>
      </c>
      <c r="G13" s="35">
        <v>0.001222828</v>
      </c>
    </row>
    <row r="14" spans="1:7" ht="12">
      <c r="A14" s="20" t="s">
        <v>22</v>
      </c>
      <c r="B14" s="29">
        <v>-0.02236875</v>
      </c>
      <c r="C14" s="13">
        <v>-0.06963915</v>
      </c>
      <c r="D14" s="13">
        <v>-0.1298178</v>
      </c>
      <c r="E14" s="13">
        <v>-0.1564925</v>
      </c>
      <c r="F14" s="25">
        <v>-0.02363995</v>
      </c>
      <c r="G14" s="35">
        <v>-0.09203469</v>
      </c>
    </row>
    <row r="15" spans="1:7" ht="12">
      <c r="A15" s="21" t="s">
        <v>23</v>
      </c>
      <c r="B15" s="31">
        <v>-0.4099999</v>
      </c>
      <c r="C15" s="15">
        <v>-0.1189806</v>
      </c>
      <c r="D15" s="15">
        <v>-0.04786195</v>
      </c>
      <c r="E15" s="15">
        <v>-0.1263258</v>
      </c>
      <c r="F15" s="27">
        <v>-0.4040216</v>
      </c>
      <c r="G15" s="37">
        <v>-0.1837948</v>
      </c>
    </row>
    <row r="16" spans="1:7" ht="12">
      <c r="A16" s="20" t="s">
        <v>24</v>
      </c>
      <c r="B16" s="29">
        <v>0.000746844</v>
      </c>
      <c r="C16" s="13">
        <v>-0.01305633</v>
      </c>
      <c r="D16" s="13">
        <v>0.02323488</v>
      </c>
      <c r="E16" s="13">
        <v>0.09348118</v>
      </c>
      <c r="F16" s="25">
        <v>0.03851167</v>
      </c>
      <c r="G16" s="35">
        <v>0.03018888</v>
      </c>
    </row>
    <row r="17" spans="1:7" ht="12">
      <c r="A17" s="20" t="s">
        <v>25</v>
      </c>
      <c r="B17" s="29">
        <v>-0.03115181</v>
      </c>
      <c r="C17" s="13">
        <v>-0.0266188</v>
      </c>
      <c r="D17" s="13">
        <v>-0.02278461</v>
      </c>
      <c r="E17" s="13">
        <v>-0.02657378</v>
      </c>
      <c r="F17" s="25">
        <v>-0.0266373</v>
      </c>
      <c r="G17" s="35">
        <v>-0.02634405</v>
      </c>
    </row>
    <row r="18" spans="1:7" ht="12">
      <c r="A18" s="20" t="s">
        <v>26</v>
      </c>
      <c r="B18" s="29">
        <v>-0.06628094</v>
      </c>
      <c r="C18" s="13">
        <v>0.01751479</v>
      </c>
      <c r="D18" s="13">
        <v>-0.0149173</v>
      </c>
      <c r="E18" s="13">
        <v>-0.003400365</v>
      </c>
      <c r="F18" s="25">
        <v>-0.0263609</v>
      </c>
      <c r="G18" s="35">
        <v>-0.01330046</v>
      </c>
    </row>
    <row r="19" spans="1:7" ht="12">
      <c r="A19" s="21" t="s">
        <v>27</v>
      </c>
      <c r="B19" s="31">
        <v>-0.2177335</v>
      </c>
      <c r="C19" s="15">
        <v>-0.2103668</v>
      </c>
      <c r="D19" s="15">
        <v>-0.2149809</v>
      </c>
      <c r="E19" s="15">
        <v>-0.1973076</v>
      </c>
      <c r="F19" s="27">
        <v>-0.152726</v>
      </c>
      <c r="G19" s="37">
        <v>-0.2017138</v>
      </c>
    </row>
    <row r="20" spans="1:7" ht="12.75" thickBot="1">
      <c r="A20" s="44" t="s">
        <v>28</v>
      </c>
      <c r="B20" s="45">
        <v>-0.0003064817</v>
      </c>
      <c r="C20" s="46">
        <v>-0.001076387</v>
      </c>
      <c r="D20" s="46">
        <v>0.004667911</v>
      </c>
      <c r="E20" s="46">
        <v>0.001973319</v>
      </c>
      <c r="F20" s="47">
        <v>-0.0007146316</v>
      </c>
      <c r="G20" s="48">
        <v>0.001198953</v>
      </c>
    </row>
    <row r="21" spans="1:7" ht="12.75" thickTop="1">
      <c r="A21" s="6" t="s">
        <v>29</v>
      </c>
      <c r="B21" s="39">
        <v>50.9039</v>
      </c>
      <c r="C21" s="40">
        <v>42.81856</v>
      </c>
      <c r="D21" s="40">
        <v>-39.23923</v>
      </c>
      <c r="E21" s="40">
        <v>0.7632459</v>
      </c>
      <c r="F21" s="41">
        <v>-63.08017</v>
      </c>
      <c r="G21" s="43">
        <v>0.005396472</v>
      </c>
    </row>
    <row r="22" spans="1:7" ht="12">
      <c r="A22" s="20" t="s">
        <v>30</v>
      </c>
      <c r="B22" s="29">
        <v>7.802651</v>
      </c>
      <c r="C22" s="13">
        <v>9.669247</v>
      </c>
      <c r="D22" s="13">
        <v>52.78095</v>
      </c>
      <c r="E22" s="13">
        <v>-28.13039</v>
      </c>
      <c r="F22" s="25">
        <v>-69.47437</v>
      </c>
      <c r="G22" s="36">
        <v>0</v>
      </c>
    </row>
    <row r="23" spans="1:7" ht="12">
      <c r="A23" s="20" t="s">
        <v>31</v>
      </c>
      <c r="B23" s="29">
        <v>0.4681136</v>
      </c>
      <c r="C23" s="13">
        <v>-0.5037434</v>
      </c>
      <c r="D23" s="13">
        <v>0.1630714</v>
      </c>
      <c r="E23" s="13">
        <v>-0.7922813</v>
      </c>
      <c r="F23" s="25">
        <v>4.296878</v>
      </c>
      <c r="G23" s="35">
        <v>0.3681997</v>
      </c>
    </row>
    <row r="24" spans="1:7" ht="12">
      <c r="A24" s="20" t="s">
        <v>32</v>
      </c>
      <c r="B24" s="29">
        <v>1.919521</v>
      </c>
      <c r="C24" s="13">
        <v>0.553779</v>
      </c>
      <c r="D24" s="13">
        <v>2.435215</v>
      </c>
      <c r="E24" s="13">
        <v>2.76758</v>
      </c>
      <c r="F24" s="25">
        <v>2.465259</v>
      </c>
      <c r="G24" s="35">
        <v>1.991826</v>
      </c>
    </row>
    <row r="25" spans="1:7" ht="12">
      <c r="A25" s="20" t="s">
        <v>33</v>
      </c>
      <c r="B25" s="29">
        <v>-0.1928645</v>
      </c>
      <c r="C25" s="13">
        <v>-0.03219415</v>
      </c>
      <c r="D25" s="13">
        <v>0.8244899</v>
      </c>
      <c r="E25" s="13">
        <v>-0.7416656</v>
      </c>
      <c r="F25" s="25">
        <v>-1.472931</v>
      </c>
      <c r="G25" s="35">
        <v>-0.2122248</v>
      </c>
    </row>
    <row r="26" spans="1:7" ht="12">
      <c r="A26" s="21" t="s">
        <v>34</v>
      </c>
      <c r="B26" s="31">
        <v>0.6114345</v>
      </c>
      <c r="C26" s="15">
        <v>0.8066783</v>
      </c>
      <c r="D26" s="15">
        <v>1.311142</v>
      </c>
      <c r="E26" s="15">
        <v>-0.3802581</v>
      </c>
      <c r="F26" s="27">
        <v>0.6617699</v>
      </c>
      <c r="G26" s="37">
        <v>0.5947061</v>
      </c>
    </row>
    <row r="27" spans="1:7" ht="12">
      <c r="A27" s="20" t="s">
        <v>35</v>
      </c>
      <c r="B27" s="29">
        <v>0.3074322</v>
      </c>
      <c r="C27" s="13">
        <v>0.3875355</v>
      </c>
      <c r="D27" s="13">
        <v>0.2634296</v>
      </c>
      <c r="E27" s="13">
        <v>0.1902131</v>
      </c>
      <c r="F27" s="25">
        <v>0.6640303</v>
      </c>
      <c r="G27" s="35">
        <v>0.335452</v>
      </c>
    </row>
    <row r="28" spans="1:7" ht="12">
      <c r="A28" s="20" t="s">
        <v>36</v>
      </c>
      <c r="B28" s="29">
        <v>0.3536873</v>
      </c>
      <c r="C28" s="13">
        <v>-0.08149337</v>
      </c>
      <c r="D28" s="13">
        <v>0.1494513</v>
      </c>
      <c r="E28" s="13">
        <v>0.004157746</v>
      </c>
      <c r="F28" s="25">
        <v>0.04514483</v>
      </c>
      <c r="G28" s="35">
        <v>0.0745871</v>
      </c>
    </row>
    <row r="29" spans="1:7" ht="12">
      <c r="A29" s="20" t="s">
        <v>37</v>
      </c>
      <c r="B29" s="29">
        <v>0.08720377</v>
      </c>
      <c r="C29" s="13">
        <v>0.06909966</v>
      </c>
      <c r="D29" s="13">
        <v>0.02270176</v>
      </c>
      <c r="E29" s="13">
        <v>0.02019138</v>
      </c>
      <c r="F29" s="25">
        <v>-0.1098387</v>
      </c>
      <c r="G29" s="35">
        <v>0.02493102</v>
      </c>
    </row>
    <row r="30" spans="1:7" ht="12">
      <c r="A30" s="21" t="s">
        <v>38</v>
      </c>
      <c r="B30" s="31">
        <v>-0.001085492</v>
      </c>
      <c r="C30" s="15">
        <v>0.08503736</v>
      </c>
      <c r="D30" s="15">
        <v>0.1207339</v>
      </c>
      <c r="E30" s="15">
        <v>-0.06526753</v>
      </c>
      <c r="F30" s="27">
        <v>0.2201299</v>
      </c>
      <c r="G30" s="37">
        <v>0.06301203</v>
      </c>
    </row>
    <row r="31" spans="1:7" ht="12">
      <c r="A31" s="20" t="s">
        <v>39</v>
      </c>
      <c r="B31" s="29">
        <v>0.04031417</v>
      </c>
      <c r="C31" s="13">
        <v>0.04000541</v>
      </c>
      <c r="D31" s="13">
        <v>-0.00158762</v>
      </c>
      <c r="E31" s="13">
        <v>0.0282688</v>
      </c>
      <c r="F31" s="25">
        <v>0.01719152</v>
      </c>
      <c r="G31" s="35">
        <v>0.0241752</v>
      </c>
    </row>
    <row r="32" spans="1:7" ht="12">
      <c r="A32" s="20" t="s">
        <v>40</v>
      </c>
      <c r="B32" s="29">
        <v>0.04457499</v>
      </c>
      <c r="C32" s="13">
        <v>0.01111153</v>
      </c>
      <c r="D32" s="13">
        <v>0.01274531</v>
      </c>
      <c r="E32" s="13">
        <v>-0.01967897</v>
      </c>
      <c r="F32" s="25">
        <v>-0.00933889</v>
      </c>
      <c r="G32" s="35">
        <v>0.006215908</v>
      </c>
    </row>
    <row r="33" spans="1:7" ht="12">
      <c r="A33" s="20" t="s">
        <v>41</v>
      </c>
      <c r="B33" s="29">
        <v>0.0826715</v>
      </c>
      <c r="C33" s="13">
        <v>0.08691877</v>
      </c>
      <c r="D33" s="13">
        <v>0.09506195</v>
      </c>
      <c r="E33" s="13">
        <v>0.08257842</v>
      </c>
      <c r="F33" s="25">
        <v>0.06531074</v>
      </c>
      <c r="G33" s="35">
        <v>0.08433752</v>
      </c>
    </row>
    <row r="34" spans="1:7" ht="12">
      <c r="A34" s="21" t="s">
        <v>42</v>
      </c>
      <c r="B34" s="31">
        <v>0.001533502</v>
      </c>
      <c r="C34" s="15">
        <v>0.0129096</v>
      </c>
      <c r="D34" s="15">
        <v>0.005103085</v>
      </c>
      <c r="E34" s="15">
        <v>0.001073755</v>
      </c>
      <c r="F34" s="27">
        <v>-0.03118691</v>
      </c>
      <c r="G34" s="37">
        <v>0.0006718729</v>
      </c>
    </row>
    <row r="35" spans="1:7" ht="12.75" thickBot="1">
      <c r="A35" s="22" t="s">
        <v>43</v>
      </c>
      <c r="B35" s="32">
        <v>0.0003888102</v>
      </c>
      <c r="C35" s="16">
        <v>-0.004018993</v>
      </c>
      <c r="D35" s="16">
        <v>-0.001856826</v>
      </c>
      <c r="E35" s="16">
        <v>-0.002390643</v>
      </c>
      <c r="F35" s="28">
        <v>-0.0008001507</v>
      </c>
      <c r="G35" s="38">
        <v>-0.002039494</v>
      </c>
    </row>
    <row r="36" spans="1:7" ht="12">
      <c r="A36" s="4" t="s">
        <v>44</v>
      </c>
      <c r="B36" s="3">
        <v>24.59412</v>
      </c>
      <c r="C36" s="3">
        <v>24.60632</v>
      </c>
      <c r="D36" s="3">
        <v>24.62769</v>
      </c>
      <c r="E36" s="3">
        <v>24.64295</v>
      </c>
      <c r="F36" s="3">
        <v>24.66736</v>
      </c>
      <c r="G36" s="3"/>
    </row>
    <row r="37" spans="1:6" ht="12">
      <c r="A37" s="4" t="s">
        <v>45</v>
      </c>
      <c r="B37" s="2">
        <v>-0.4114787</v>
      </c>
      <c r="C37" s="2">
        <v>-0.3799439</v>
      </c>
      <c r="D37" s="2">
        <v>-0.3672282</v>
      </c>
      <c r="E37" s="2">
        <v>-0.356547</v>
      </c>
      <c r="F37" s="2">
        <v>-0.3504435</v>
      </c>
    </row>
    <row r="38" spans="1:7" ht="12">
      <c r="A38" s="4" t="s">
        <v>53</v>
      </c>
      <c r="B38" s="2">
        <v>-0.0003612287</v>
      </c>
      <c r="C38" s="2">
        <v>9.7634E-05</v>
      </c>
      <c r="D38" s="2">
        <v>-7.021542E-05</v>
      </c>
      <c r="E38" s="2">
        <v>0.0001366098</v>
      </c>
      <c r="F38" s="2">
        <v>9.599358E-05</v>
      </c>
      <c r="G38" s="2">
        <v>5.146774E-05</v>
      </c>
    </row>
    <row r="39" spans="1:7" ht="12.75" thickBot="1">
      <c r="A39" s="4" t="s">
        <v>54</v>
      </c>
      <c r="B39" s="2">
        <v>-8.625477E-05</v>
      </c>
      <c r="C39" s="2">
        <v>-7.288595E-05</v>
      </c>
      <c r="D39" s="2">
        <v>6.70773E-05</v>
      </c>
      <c r="E39" s="2">
        <v>0</v>
      </c>
      <c r="F39" s="2">
        <v>0.0001079032</v>
      </c>
      <c r="G39" s="2">
        <v>0.000726033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3.116747</v>
      </c>
      <c r="F40" s="17" t="s">
        <v>48</v>
      </c>
      <c r="G40" s="8">
        <v>55.083018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0.003758</v>
      </c>
      <c r="D4">
        <v>0.003757</v>
      </c>
      <c r="E4">
        <v>0.003758</v>
      </c>
      <c r="F4">
        <v>0.002083</v>
      </c>
      <c r="G4">
        <v>0.011712</v>
      </c>
    </row>
    <row r="5" spans="1:7" ht="12.75">
      <c r="A5" t="s">
        <v>13</v>
      </c>
      <c r="B5">
        <v>0.390132</v>
      </c>
      <c r="C5">
        <v>0.483462</v>
      </c>
      <c r="D5">
        <v>2.639023</v>
      </c>
      <c r="E5">
        <v>-1.406516</v>
      </c>
      <c r="F5">
        <v>-3.473663</v>
      </c>
      <c r="G5">
        <v>8.5667</v>
      </c>
    </row>
    <row r="6" spans="1:7" ht="12.75">
      <c r="A6" t="s">
        <v>14</v>
      </c>
      <c r="B6" s="50">
        <v>212.4479</v>
      </c>
      <c r="C6" s="50">
        <v>-57.47322</v>
      </c>
      <c r="D6" s="50">
        <v>41.51145</v>
      </c>
      <c r="E6" s="50">
        <v>-80.35721</v>
      </c>
      <c r="F6" s="50">
        <v>-56.90778</v>
      </c>
      <c r="G6" s="50">
        <v>-0.00221752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3.493927</v>
      </c>
      <c r="C8" s="50">
        <v>2.686047</v>
      </c>
      <c r="D8" s="50">
        <v>3.317326</v>
      </c>
      <c r="E8" s="50">
        <v>-0.5153177</v>
      </c>
      <c r="F8" s="50">
        <v>-3.473409</v>
      </c>
      <c r="G8" s="50">
        <v>1.363095</v>
      </c>
    </row>
    <row r="9" spans="1:7" ht="12.75">
      <c r="A9" t="s">
        <v>17</v>
      </c>
      <c r="B9" s="50">
        <v>0.4155479</v>
      </c>
      <c r="C9" s="50">
        <v>0.2801135</v>
      </c>
      <c r="D9" s="50">
        <v>0.3227828</v>
      </c>
      <c r="E9" s="50">
        <v>-0.3904178</v>
      </c>
      <c r="F9" s="50">
        <v>-0.5144104</v>
      </c>
      <c r="G9" s="50">
        <v>0.04272374</v>
      </c>
    </row>
    <row r="10" spans="1:7" ht="12.75">
      <c r="A10" t="s">
        <v>18</v>
      </c>
      <c r="B10" s="50">
        <v>-0.1209776</v>
      </c>
      <c r="C10" s="50">
        <v>-0.3385975</v>
      </c>
      <c r="D10" s="50">
        <v>-0.8739111</v>
      </c>
      <c r="E10" s="50">
        <v>-0.1077521</v>
      </c>
      <c r="F10" s="50">
        <v>-0.5528681</v>
      </c>
      <c r="G10" s="50">
        <v>-0.408897</v>
      </c>
    </row>
    <row r="11" spans="1:7" ht="12.75">
      <c r="A11" t="s">
        <v>19</v>
      </c>
      <c r="B11" s="50">
        <v>1.903829</v>
      </c>
      <c r="C11" s="50">
        <v>1.592567</v>
      </c>
      <c r="D11" s="50">
        <v>2.205418</v>
      </c>
      <c r="E11" s="50">
        <v>1.086886</v>
      </c>
      <c r="F11" s="50">
        <v>12.82951</v>
      </c>
      <c r="G11" s="50">
        <v>3.162044</v>
      </c>
    </row>
    <row r="12" spans="1:7" ht="12.75">
      <c r="A12" t="s">
        <v>20</v>
      </c>
      <c r="B12" s="50">
        <v>0.424342</v>
      </c>
      <c r="C12" s="50">
        <v>0.3069071</v>
      </c>
      <c r="D12" s="50">
        <v>0.5929712</v>
      </c>
      <c r="E12" s="50">
        <v>0.6467708</v>
      </c>
      <c r="F12" s="50">
        <v>0.1890608</v>
      </c>
      <c r="G12" s="50">
        <v>0.4588129</v>
      </c>
    </row>
    <row r="13" spans="1:7" ht="12.75">
      <c r="A13" t="s">
        <v>21</v>
      </c>
      <c r="B13" s="50">
        <v>-0.05066128</v>
      </c>
      <c r="C13" s="50">
        <v>-0.02755655</v>
      </c>
      <c r="D13" s="50">
        <v>0.07192436</v>
      </c>
      <c r="E13" s="50">
        <v>-0.06211539</v>
      </c>
      <c r="F13" s="50">
        <v>0.0962045</v>
      </c>
      <c r="G13" s="50">
        <v>0.001222828</v>
      </c>
    </row>
    <row r="14" spans="1:7" ht="12.75">
      <c r="A14" t="s">
        <v>22</v>
      </c>
      <c r="B14" s="50">
        <v>-0.02236875</v>
      </c>
      <c r="C14" s="50">
        <v>-0.06963915</v>
      </c>
      <c r="D14" s="50">
        <v>-0.1298178</v>
      </c>
      <c r="E14" s="50">
        <v>-0.1564925</v>
      </c>
      <c r="F14" s="50">
        <v>-0.02363995</v>
      </c>
      <c r="G14" s="50">
        <v>-0.09203469</v>
      </c>
    </row>
    <row r="15" spans="1:7" ht="12.75">
      <c r="A15" t="s">
        <v>23</v>
      </c>
      <c r="B15" s="50">
        <v>-0.4099999</v>
      </c>
      <c r="C15" s="50">
        <v>-0.1189806</v>
      </c>
      <c r="D15" s="50">
        <v>-0.04786195</v>
      </c>
      <c r="E15" s="50">
        <v>-0.1263258</v>
      </c>
      <c r="F15" s="50">
        <v>-0.4040216</v>
      </c>
      <c r="G15" s="50">
        <v>-0.1837948</v>
      </c>
    </row>
    <row r="16" spans="1:7" ht="12.75">
      <c r="A16" t="s">
        <v>24</v>
      </c>
      <c r="B16" s="50">
        <v>0.000746844</v>
      </c>
      <c r="C16" s="50">
        <v>-0.01305633</v>
      </c>
      <c r="D16" s="50">
        <v>0.02323488</v>
      </c>
      <c r="E16" s="50">
        <v>0.09348118</v>
      </c>
      <c r="F16" s="50">
        <v>0.03851167</v>
      </c>
      <c r="G16" s="50">
        <v>0.03018888</v>
      </c>
    </row>
    <row r="17" spans="1:7" ht="12.75">
      <c r="A17" t="s">
        <v>25</v>
      </c>
      <c r="B17" s="50">
        <v>-0.03115181</v>
      </c>
      <c r="C17" s="50">
        <v>-0.0266188</v>
      </c>
      <c r="D17" s="50">
        <v>-0.02278461</v>
      </c>
      <c r="E17" s="50">
        <v>-0.02657378</v>
      </c>
      <c r="F17" s="50">
        <v>-0.0266373</v>
      </c>
      <c r="G17" s="50">
        <v>-0.02634405</v>
      </c>
    </row>
    <row r="18" spans="1:7" ht="12.75">
      <c r="A18" t="s">
        <v>26</v>
      </c>
      <c r="B18" s="50">
        <v>-0.06628094</v>
      </c>
      <c r="C18" s="50">
        <v>0.01751479</v>
      </c>
      <c r="D18" s="50">
        <v>-0.0149173</v>
      </c>
      <c r="E18" s="50">
        <v>-0.003400365</v>
      </c>
      <c r="F18" s="50">
        <v>-0.0263609</v>
      </c>
      <c r="G18" s="50">
        <v>-0.01330046</v>
      </c>
    </row>
    <row r="19" spans="1:7" ht="12.75">
      <c r="A19" t="s">
        <v>27</v>
      </c>
      <c r="B19" s="50">
        <v>-0.2177335</v>
      </c>
      <c r="C19" s="50">
        <v>-0.2103668</v>
      </c>
      <c r="D19" s="50">
        <v>-0.2149809</v>
      </c>
      <c r="E19" s="50">
        <v>-0.1973076</v>
      </c>
      <c r="F19" s="50">
        <v>-0.152726</v>
      </c>
      <c r="G19" s="50">
        <v>-0.2017138</v>
      </c>
    </row>
    <row r="20" spans="1:7" ht="12.75">
      <c r="A20" t="s">
        <v>28</v>
      </c>
      <c r="B20" s="50">
        <v>-0.0003064817</v>
      </c>
      <c r="C20" s="50">
        <v>-0.001076387</v>
      </c>
      <c r="D20" s="50">
        <v>0.004667911</v>
      </c>
      <c r="E20" s="50">
        <v>0.001973319</v>
      </c>
      <c r="F20" s="50">
        <v>-0.0007146316</v>
      </c>
      <c r="G20" s="50">
        <v>0.001198953</v>
      </c>
    </row>
    <row r="21" spans="1:7" ht="12.75">
      <c r="A21" t="s">
        <v>29</v>
      </c>
      <c r="B21" s="50">
        <v>50.9039</v>
      </c>
      <c r="C21" s="50">
        <v>42.81856</v>
      </c>
      <c r="D21" s="50">
        <v>-39.23923</v>
      </c>
      <c r="E21" s="50">
        <v>0.7632459</v>
      </c>
      <c r="F21" s="50">
        <v>-63.08017</v>
      </c>
      <c r="G21" s="50">
        <v>0.005396472</v>
      </c>
    </row>
    <row r="22" spans="1:7" ht="12.75">
      <c r="A22" t="s">
        <v>30</v>
      </c>
      <c r="B22" s="50">
        <v>7.802651</v>
      </c>
      <c r="C22" s="50">
        <v>9.669247</v>
      </c>
      <c r="D22" s="50">
        <v>52.78095</v>
      </c>
      <c r="E22" s="50">
        <v>-28.13039</v>
      </c>
      <c r="F22" s="50">
        <v>-69.47437</v>
      </c>
      <c r="G22" s="50">
        <v>0</v>
      </c>
    </row>
    <row r="23" spans="1:7" ht="12.75">
      <c r="A23" t="s">
        <v>31</v>
      </c>
      <c r="B23" s="50">
        <v>0.4681136</v>
      </c>
      <c r="C23" s="50">
        <v>-0.5037434</v>
      </c>
      <c r="D23" s="50">
        <v>0.1630714</v>
      </c>
      <c r="E23" s="50">
        <v>-0.7922813</v>
      </c>
      <c r="F23" s="50">
        <v>4.296878</v>
      </c>
      <c r="G23" s="50">
        <v>0.3681997</v>
      </c>
    </row>
    <row r="24" spans="1:7" ht="12.75">
      <c r="A24" t="s">
        <v>32</v>
      </c>
      <c r="B24" s="50">
        <v>1.919521</v>
      </c>
      <c r="C24" s="50">
        <v>0.553779</v>
      </c>
      <c r="D24" s="50">
        <v>2.435215</v>
      </c>
      <c r="E24" s="50">
        <v>2.76758</v>
      </c>
      <c r="F24" s="50">
        <v>2.465259</v>
      </c>
      <c r="G24" s="50">
        <v>1.991826</v>
      </c>
    </row>
    <row r="25" spans="1:7" ht="12.75">
      <c r="A25" t="s">
        <v>33</v>
      </c>
      <c r="B25" s="50">
        <v>-0.1928645</v>
      </c>
      <c r="C25" s="50">
        <v>-0.03219415</v>
      </c>
      <c r="D25" s="50">
        <v>0.8244899</v>
      </c>
      <c r="E25" s="50">
        <v>-0.7416656</v>
      </c>
      <c r="F25" s="50">
        <v>-1.472931</v>
      </c>
      <c r="G25" s="50">
        <v>-0.2122248</v>
      </c>
    </row>
    <row r="26" spans="1:7" ht="12.75">
      <c r="A26" t="s">
        <v>34</v>
      </c>
      <c r="B26" s="50">
        <v>0.6114345</v>
      </c>
      <c r="C26" s="50">
        <v>0.8066783</v>
      </c>
      <c r="D26" s="50">
        <v>1.311142</v>
      </c>
      <c r="E26" s="50">
        <v>-0.3802581</v>
      </c>
      <c r="F26" s="50">
        <v>0.6617699</v>
      </c>
      <c r="G26" s="50">
        <v>0.5947061</v>
      </c>
    </row>
    <row r="27" spans="1:7" ht="12.75">
      <c r="A27" t="s">
        <v>35</v>
      </c>
      <c r="B27" s="50">
        <v>0.3074322</v>
      </c>
      <c r="C27" s="50">
        <v>0.3875355</v>
      </c>
      <c r="D27" s="50">
        <v>0.2634296</v>
      </c>
      <c r="E27" s="50">
        <v>0.1902131</v>
      </c>
      <c r="F27" s="50">
        <v>0.6640303</v>
      </c>
      <c r="G27" s="50">
        <v>0.335452</v>
      </c>
    </row>
    <row r="28" spans="1:7" ht="12.75">
      <c r="A28" t="s">
        <v>36</v>
      </c>
      <c r="B28" s="50">
        <v>0.3536873</v>
      </c>
      <c r="C28" s="50">
        <v>-0.08149337</v>
      </c>
      <c r="D28" s="50">
        <v>0.1494513</v>
      </c>
      <c r="E28" s="50">
        <v>0.004157746</v>
      </c>
      <c r="F28" s="50">
        <v>0.04514483</v>
      </c>
      <c r="G28" s="50">
        <v>0.0745871</v>
      </c>
    </row>
    <row r="29" spans="1:7" ht="12.75">
      <c r="A29" t="s">
        <v>37</v>
      </c>
      <c r="B29" s="50">
        <v>0.08720377</v>
      </c>
      <c r="C29" s="50">
        <v>0.06909966</v>
      </c>
      <c r="D29" s="50">
        <v>0.02270176</v>
      </c>
      <c r="E29" s="50">
        <v>0.02019138</v>
      </c>
      <c r="F29" s="50">
        <v>-0.1098387</v>
      </c>
      <c r="G29" s="50">
        <v>0.02493102</v>
      </c>
    </row>
    <row r="30" spans="1:7" ht="12.75">
      <c r="A30" t="s">
        <v>38</v>
      </c>
      <c r="B30" s="50">
        <v>-0.001085492</v>
      </c>
      <c r="C30" s="50">
        <v>0.08503736</v>
      </c>
      <c r="D30" s="50">
        <v>0.1207339</v>
      </c>
      <c r="E30" s="50">
        <v>-0.06526753</v>
      </c>
      <c r="F30" s="50">
        <v>0.2201299</v>
      </c>
      <c r="G30" s="50">
        <v>0.06301203</v>
      </c>
    </row>
    <row r="31" spans="1:7" ht="12.75">
      <c r="A31" t="s">
        <v>39</v>
      </c>
      <c r="B31" s="50">
        <v>0.04031417</v>
      </c>
      <c r="C31" s="50">
        <v>0.04000541</v>
      </c>
      <c r="D31" s="50">
        <v>-0.00158762</v>
      </c>
      <c r="E31" s="50">
        <v>0.0282688</v>
      </c>
      <c r="F31" s="50">
        <v>0.01719152</v>
      </c>
      <c r="G31" s="50">
        <v>0.0241752</v>
      </c>
    </row>
    <row r="32" spans="1:7" ht="12.75">
      <c r="A32" t="s">
        <v>40</v>
      </c>
      <c r="B32" s="50">
        <v>0.04457499</v>
      </c>
      <c r="C32" s="50">
        <v>0.01111153</v>
      </c>
      <c r="D32" s="50">
        <v>0.01274531</v>
      </c>
      <c r="E32" s="50">
        <v>-0.01967897</v>
      </c>
      <c r="F32" s="50">
        <v>-0.00933889</v>
      </c>
      <c r="G32" s="50">
        <v>0.006215908</v>
      </c>
    </row>
    <row r="33" spans="1:7" ht="12.75">
      <c r="A33" t="s">
        <v>41</v>
      </c>
      <c r="B33" s="50">
        <v>0.0826715</v>
      </c>
      <c r="C33" s="50">
        <v>0.08691877</v>
      </c>
      <c r="D33" s="50">
        <v>0.09506195</v>
      </c>
      <c r="E33" s="50">
        <v>0.08257842</v>
      </c>
      <c r="F33" s="50">
        <v>0.06531074</v>
      </c>
      <c r="G33" s="50">
        <v>0.08433752</v>
      </c>
    </row>
    <row r="34" spans="1:7" ht="12.75">
      <c r="A34" t="s">
        <v>42</v>
      </c>
      <c r="B34" s="50">
        <v>0.001533502</v>
      </c>
      <c r="C34" s="50">
        <v>0.0129096</v>
      </c>
      <c r="D34" s="50">
        <v>0.005103085</v>
      </c>
      <c r="E34" s="50">
        <v>0.001073755</v>
      </c>
      <c r="F34" s="50">
        <v>-0.03118691</v>
      </c>
      <c r="G34" s="50">
        <v>0.0006718729</v>
      </c>
    </row>
    <row r="35" spans="1:7" ht="12.75">
      <c r="A35" t="s">
        <v>43</v>
      </c>
      <c r="B35" s="50">
        <v>0.0003888102</v>
      </c>
      <c r="C35" s="50">
        <v>-0.004018993</v>
      </c>
      <c r="D35" s="50">
        <v>-0.001856826</v>
      </c>
      <c r="E35" s="50">
        <v>-0.002390643</v>
      </c>
      <c r="F35" s="50">
        <v>-0.0008001507</v>
      </c>
      <c r="G35" s="50">
        <v>-0.002039494</v>
      </c>
    </row>
    <row r="36" spans="1:6" ht="12.75">
      <c r="A36" t="s">
        <v>44</v>
      </c>
      <c r="B36" s="50">
        <v>24.59412</v>
      </c>
      <c r="C36" s="50">
        <v>24.60632</v>
      </c>
      <c r="D36" s="50">
        <v>24.62769</v>
      </c>
      <c r="E36" s="50">
        <v>24.64295</v>
      </c>
      <c r="F36" s="50">
        <v>24.66736</v>
      </c>
    </row>
    <row r="37" spans="1:6" ht="12.75">
      <c r="A37" t="s">
        <v>45</v>
      </c>
      <c r="B37" s="50">
        <v>-0.4114787</v>
      </c>
      <c r="C37" s="50">
        <v>-0.3799439</v>
      </c>
      <c r="D37" s="50">
        <v>-0.3672282</v>
      </c>
      <c r="E37" s="50">
        <v>-0.356547</v>
      </c>
      <c r="F37" s="50">
        <v>-0.3504435</v>
      </c>
    </row>
    <row r="38" spans="1:7" ht="12.75">
      <c r="A38" t="s">
        <v>55</v>
      </c>
      <c r="B38" s="50">
        <v>-0.0003612287</v>
      </c>
      <c r="C38" s="50">
        <v>9.7634E-05</v>
      </c>
      <c r="D38" s="50">
        <v>-7.021542E-05</v>
      </c>
      <c r="E38" s="50">
        <v>0.0001366098</v>
      </c>
      <c r="F38" s="50">
        <v>9.599358E-05</v>
      </c>
      <c r="G38" s="50">
        <v>5.146774E-05</v>
      </c>
    </row>
    <row r="39" spans="1:7" ht="12.75">
      <c r="A39" t="s">
        <v>56</v>
      </c>
      <c r="B39" s="50">
        <v>-8.625477E-05</v>
      </c>
      <c r="C39" s="50">
        <v>-7.288595E-05</v>
      </c>
      <c r="D39" s="50">
        <v>6.70773E-05</v>
      </c>
      <c r="E39" s="50">
        <v>0</v>
      </c>
      <c r="F39" s="50">
        <v>0.0001079032</v>
      </c>
      <c r="G39" s="50">
        <v>0.000726033</v>
      </c>
    </row>
    <row r="40" spans="2:7" ht="12.75">
      <c r="B40" t="s">
        <v>46</v>
      </c>
      <c r="C40">
        <v>-0.003758</v>
      </c>
      <c r="D40" t="s">
        <v>47</v>
      </c>
      <c r="E40">
        <v>3.116747</v>
      </c>
      <c r="F40" t="s">
        <v>48</v>
      </c>
      <c r="G40">
        <v>55.083018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-0.00036122873159128663</v>
      </c>
      <c r="C50">
        <f>-0.017/(C7*C7+C22*C22)*(C21*C22+C6*C7)</f>
        <v>9.76339987681595E-05</v>
      </c>
      <c r="D50">
        <f>-0.017/(D7*D7+D22*D22)*(D21*D22+D6*D7)</f>
        <v>-7.02154246663262E-05</v>
      </c>
      <c r="E50">
        <f>-0.017/(E7*E7+E22*E22)*(E21*E22+E6*E7)</f>
        <v>0.00013660982594952947</v>
      </c>
      <c r="F50">
        <f>-0.017/(F7*F7+F22*F22)*(F21*F22+F6*F7)</f>
        <v>9.59935753275942E-05</v>
      </c>
      <c r="G50">
        <f>(B50*B$4+C50*C$4+D50*D$4+E50*E$4+F50*F$4)/SUM(B$4:F$4)</f>
        <v>-4.1991973007054565E-08</v>
      </c>
    </row>
    <row r="51" spans="1:7" ht="12.75">
      <c r="A51" t="s">
        <v>59</v>
      </c>
      <c r="B51">
        <f>-0.017/(B7*B7+B22*B22)*(B21*B7-B6*B22)</f>
        <v>-8.625477582762204E-05</v>
      </c>
      <c r="C51">
        <f>-0.017/(C7*C7+C22*C22)*(C21*C7-C6*C22)</f>
        <v>-7.288595672496872E-05</v>
      </c>
      <c r="D51">
        <f>-0.017/(D7*D7+D22*D22)*(D21*D7-D6*D22)</f>
        <v>6.707729468185423E-05</v>
      </c>
      <c r="E51">
        <f>-0.017/(E7*E7+E22*E22)*(E21*E7-E6*E22)</f>
        <v>-9.132292618207618E-07</v>
      </c>
      <c r="F51">
        <f>-0.017/(F7*F7+F22*F22)*(F21*F7-F6*F22)</f>
        <v>0.00010790319831699323</v>
      </c>
      <c r="G51">
        <f>(B51*B$4+C51*C$4+D51*D$4+E51*E$4+F51*F$4)/SUM(B$4:F$4)</f>
        <v>2.7699541257442464E-07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9999.856267084135</v>
      </c>
      <c r="C62">
        <f>C7+(2/0.017)*(C8*C50-C23*C51)</f>
        <v>10000.026533375274</v>
      </c>
      <c r="D62">
        <f>D7+(2/0.017)*(D8*D50-D23*D51)</f>
        <v>9999.971309900919</v>
      </c>
      <c r="E62">
        <f>E7+(2/0.017)*(E8*E50-E23*E51)</f>
        <v>9999.991632824027</v>
      </c>
      <c r="F62">
        <f>F7+(2/0.017)*(F8*F50-F23*F51)</f>
        <v>9999.906226843828</v>
      </c>
    </row>
    <row r="63" spans="1:6" ht="12.75">
      <c r="A63" t="s">
        <v>67</v>
      </c>
      <c r="B63">
        <f>B8+(3/0.017)*(B9*B50-B24*B51)</f>
        <v>3.4966552375386453</v>
      </c>
      <c r="C63">
        <f>C8+(3/0.017)*(C9*C50-C24*C51)</f>
        <v>2.697996055295848</v>
      </c>
      <c r="D63">
        <f>D8+(3/0.017)*(D9*D50-D24*D51)</f>
        <v>3.2845003590213544</v>
      </c>
      <c r="E63">
        <f>E8+(3/0.017)*(E9*E50-E24*E51)</f>
        <v>-0.5242837245879709</v>
      </c>
      <c r="F63">
        <f>F8+(3/0.017)*(F9*F50-F24*F51)</f>
        <v>-3.529065957222609</v>
      </c>
    </row>
    <row r="64" spans="1:6" ht="12.75">
      <c r="A64" t="s">
        <v>68</v>
      </c>
      <c r="B64">
        <f>B9+(4/0.017)*(B10*B50-B25*B51)</f>
        <v>0.42191615900855334</v>
      </c>
      <c r="C64">
        <f>C9+(4/0.017)*(C10*C50-C25*C51)</f>
        <v>0.27178288133609435</v>
      </c>
      <c r="D64">
        <f>D9+(4/0.017)*(D10*D50-D25*D51)</f>
        <v>0.32420809106414206</v>
      </c>
      <c r="E64">
        <f>E9+(4/0.017)*(E10*E50-E25*E51)</f>
        <v>-0.3940406956129652</v>
      </c>
      <c r="F64">
        <f>F9+(4/0.017)*(F10*F50-F25*F51)</f>
        <v>-0.48950165171842985</v>
      </c>
    </row>
    <row r="65" spans="1:6" ht="12.75">
      <c r="A65" t="s">
        <v>69</v>
      </c>
      <c r="B65">
        <f>B10+(5/0.017)*(B11*B50-B26*B51)</f>
        <v>-0.3077360085605687</v>
      </c>
      <c r="C65">
        <f>C10+(5/0.017)*(C11*C50-C26*C51)</f>
        <v>-0.2755727340644168</v>
      </c>
      <c r="D65">
        <f>D10+(5/0.017)*(D11*D50-D26*D51)</f>
        <v>-0.94532351757074</v>
      </c>
      <c r="E65">
        <f>E10+(5/0.017)*(E11*E50-E26*E51)</f>
        <v>-0.06418385162852473</v>
      </c>
      <c r="F65">
        <f>F10+(5/0.017)*(F11*F50-F26*F51)</f>
        <v>-0.2116494394584687</v>
      </c>
    </row>
    <row r="66" spans="1:6" ht="12.75">
      <c r="A66" t="s">
        <v>70</v>
      </c>
      <c r="B66">
        <f>B11+(6/0.017)*(B12*B50-B27*B51)</f>
        <v>1.8590876963784528</v>
      </c>
      <c r="C66">
        <f>C11+(6/0.017)*(C12*C50-C27*C51)</f>
        <v>1.6131118693314337</v>
      </c>
      <c r="D66">
        <f>D11+(6/0.017)*(D12*D50-D27*D51)</f>
        <v>2.184486516636462</v>
      </c>
      <c r="E66">
        <f>E11+(6/0.017)*(E12*E50-E27*E51)</f>
        <v>1.1181315133833434</v>
      </c>
      <c r="F66">
        <f>F11+(6/0.017)*(F12*F50-F27*F51)</f>
        <v>12.810626810234202</v>
      </c>
    </row>
    <row r="67" spans="1:6" ht="12.75">
      <c r="A67" t="s">
        <v>71</v>
      </c>
      <c r="B67">
        <f>B12+(7/0.017)*(B13*B50-B28*B51)</f>
        <v>0.44443921769578676</v>
      </c>
      <c r="C67">
        <f>C12+(7/0.017)*(C13*C50-C28*C51)</f>
        <v>0.3033534971261396</v>
      </c>
      <c r="D67">
        <f>D12+(7/0.017)*(D13*D50-D28*D51)</f>
        <v>0.5867638518468483</v>
      </c>
      <c r="E67">
        <f>E12+(7/0.017)*(E13*E50-E28*E51)</f>
        <v>0.6432783041476684</v>
      </c>
      <c r="F67">
        <f>F12+(7/0.017)*(F13*F50-F28*F51)</f>
        <v>0.19085763509481682</v>
      </c>
    </row>
    <row r="68" spans="1:6" ht="12.75">
      <c r="A68" t="s">
        <v>72</v>
      </c>
      <c r="B68">
        <f>B13+(8/0.017)*(B14*B50-B29*B51)</f>
        <v>-0.04331917326002066</v>
      </c>
      <c r="C68">
        <f>C13+(8/0.017)*(C14*C50-C29*C51)</f>
        <v>-0.02838608122675088</v>
      </c>
      <c r="D68">
        <f>D13+(8/0.017)*(D14*D50-D29*D51)</f>
        <v>0.07549727261690893</v>
      </c>
      <c r="E68">
        <f>E13+(8/0.017)*(E14*E50-E29*E51)</f>
        <v>-0.07216714238981374</v>
      </c>
      <c r="F68">
        <f>F13+(8/0.017)*(F14*F50-F29*F51)</f>
        <v>0.10071398880372479</v>
      </c>
    </row>
    <row r="69" spans="1:6" ht="12.75">
      <c r="A69" t="s">
        <v>73</v>
      </c>
      <c r="B69">
        <f>B14+(9/0.017)*(B15*B50-B30*B51)</f>
        <v>0.055989546155522645</v>
      </c>
      <c r="C69">
        <f>C14+(9/0.017)*(C15*C50-C30*C51)</f>
        <v>-0.0725077795126955</v>
      </c>
      <c r="D69">
        <f>D14+(9/0.017)*(D15*D50-D30*D51)</f>
        <v>-0.1323260768349429</v>
      </c>
      <c r="E69">
        <f>E14+(9/0.017)*(E15*E50-E30*E51)</f>
        <v>-0.16566029693662357</v>
      </c>
      <c r="F69">
        <f>F14+(9/0.017)*(F15*F50-F30*F51)</f>
        <v>-0.05674734901993971</v>
      </c>
    </row>
    <row r="70" spans="1:6" ht="12.75">
      <c r="A70" t="s">
        <v>74</v>
      </c>
      <c r="B70">
        <f>B15+(10/0.017)*(B16*B50-B31*B51)</f>
        <v>-0.40811313047928816</v>
      </c>
      <c r="C70">
        <f>C15+(10/0.017)*(C16*C50-C31*C51)</f>
        <v>-0.1180152524265365</v>
      </c>
      <c r="D70">
        <f>D15+(10/0.017)*(D16*D50-D31*D51)</f>
        <v>-0.04875898159511078</v>
      </c>
      <c r="E70">
        <f>E15+(10/0.017)*(E16*E50-E31*E51)</f>
        <v>-0.11879858610310988</v>
      </c>
      <c r="F70">
        <f>F15+(10/0.017)*(F16*F50-F31*F51)</f>
        <v>-0.4029381571157612</v>
      </c>
    </row>
    <row r="71" spans="1:6" ht="12.75">
      <c r="A71" t="s">
        <v>75</v>
      </c>
      <c r="B71">
        <f>B16+(11/0.017)*(B17*B50-B32*B51)</f>
        <v>0.010515966377261987</v>
      </c>
      <c r="C71">
        <f>C16+(11/0.017)*(C17*C50-C32*C51)</f>
        <v>-0.014213934665205801</v>
      </c>
      <c r="D71">
        <f>D16+(11/0.017)*(D17*D50-D32*D51)</f>
        <v>0.023716880686798555</v>
      </c>
      <c r="E71">
        <f>E16+(11/0.017)*(E17*E50-E32*E51)</f>
        <v>0.09112057296526214</v>
      </c>
      <c r="F71">
        <f>F16+(11/0.017)*(F17*F50-F32*F51)</f>
        <v>0.037509172987777964</v>
      </c>
    </row>
    <row r="72" spans="1:6" ht="12.75">
      <c r="A72" t="s">
        <v>76</v>
      </c>
      <c r="B72">
        <f>B17+(12/0.017)*(B18*B50-B33*B51)</f>
        <v>-0.009217651234321344</v>
      </c>
      <c r="C72">
        <f>C17+(12/0.017)*(C18*C50-C33*C51)</f>
        <v>-0.020939837627699708</v>
      </c>
      <c r="D72">
        <f>D17+(12/0.017)*(D18*D50-D33*D51)</f>
        <v>-0.02654630920856944</v>
      </c>
      <c r="E72">
        <f>E17+(12/0.017)*(E18*E50-E33*E51)</f>
        <v>-0.026848446052665377</v>
      </c>
      <c r="F72">
        <f>F17+(12/0.017)*(F18*F50-F33*F51)</f>
        <v>-0.03339803983786077</v>
      </c>
    </row>
    <row r="73" spans="1:6" ht="12.75">
      <c r="A73" t="s">
        <v>77</v>
      </c>
      <c r="B73">
        <f>B18+(13/0.017)*(B19*B50-B34*B51)</f>
        <v>-0.006034452781456229</v>
      </c>
      <c r="C73">
        <f>C18+(13/0.017)*(C19*C50-C34*C51)</f>
        <v>0.002528066265492646</v>
      </c>
      <c r="D73">
        <f>D18+(13/0.017)*(D19*D50-D34*D51)</f>
        <v>-0.0036358433717572393</v>
      </c>
      <c r="E73">
        <f>E18+(13/0.017)*(E19*E50-E34*E51)</f>
        <v>-0.024011617472378444</v>
      </c>
      <c r="F73">
        <f>F18+(13/0.017)*(F19*F50-F34*F51)</f>
        <v>-0.03499867158006783</v>
      </c>
    </row>
    <row r="74" spans="1:6" ht="12.75">
      <c r="A74" t="s">
        <v>78</v>
      </c>
      <c r="B74">
        <f>B19+(14/0.017)*(B20*B50-B35*B51)</f>
        <v>-0.217614708573328</v>
      </c>
      <c r="C74">
        <f>C19+(14/0.017)*(C20*C50-C35*C51)</f>
        <v>-0.21069458127274776</v>
      </c>
      <c r="D74">
        <f>D19+(14/0.017)*(D20*D50-D35*D51)</f>
        <v>-0.21514824816691328</v>
      </c>
      <c r="E74">
        <f>E19+(14/0.017)*(E20*E50-E35*E51)</f>
        <v>-0.19708739518589</v>
      </c>
      <c r="F74">
        <f>F19+(14/0.017)*(F20*F50-F35*F51)</f>
        <v>-0.15271139159513217</v>
      </c>
    </row>
    <row r="75" spans="1:6" ht="12.75">
      <c r="A75" t="s">
        <v>79</v>
      </c>
      <c r="B75" s="50">
        <f>B20</f>
        <v>-0.0003064817</v>
      </c>
      <c r="C75" s="50">
        <f>C20</f>
        <v>-0.001076387</v>
      </c>
      <c r="D75" s="50">
        <f>D20</f>
        <v>0.004667911</v>
      </c>
      <c r="E75" s="50">
        <f>E20</f>
        <v>0.001973319</v>
      </c>
      <c r="F75" s="50">
        <f>F20</f>
        <v>-0.0007146316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7.7473022973986225</v>
      </c>
      <c r="C82">
        <f>C22+(2/0.017)*(C8*C51+C23*C50)</f>
        <v>9.640428460247259</v>
      </c>
      <c r="D82">
        <f>D22+(2/0.017)*(D8*D51+D23*D50)</f>
        <v>52.805781426594805</v>
      </c>
      <c r="E82">
        <f>E22+(2/0.017)*(E8*E51+E23*E50)</f>
        <v>-28.14306797732862</v>
      </c>
      <c r="F82">
        <f>F22+(2/0.017)*(F8*F51+F23*F50)</f>
        <v>-69.46993697155253</v>
      </c>
    </row>
    <row r="83" spans="1:6" ht="12.75">
      <c r="A83" t="s">
        <v>82</v>
      </c>
      <c r="B83">
        <f>B23+(3/0.017)*(B9*B51+B24*B50)</f>
        <v>0.3394261069906511</v>
      </c>
      <c r="C83">
        <f>C23+(3/0.017)*(C9*C51+C24*C50)</f>
        <v>-0.49780493215916116</v>
      </c>
      <c r="D83">
        <f>D23+(3/0.017)*(D9*D51+D24*D50)</f>
        <v>0.1367175896967694</v>
      </c>
      <c r="E83">
        <f>E23+(3/0.017)*(E9*E51+E24*E50)</f>
        <v>-0.7254986241657597</v>
      </c>
      <c r="F83">
        <f>F23+(3/0.017)*(F9*F51+F24*F50)</f>
        <v>4.32884432319606</v>
      </c>
    </row>
    <row r="84" spans="1:6" ht="12.75">
      <c r="A84" t="s">
        <v>83</v>
      </c>
      <c r="B84">
        <f>B24+(4/0.017)*(B10*B51+B25*B50)</f>
        <v>1.938368786934624</v>
      </c>
      <c r="C84">
        <f>C24+(4/0.017)*(C10*C51+C25*C50)</f>
        <v>0.5588462374425273</v>
      </c>
      <c r="D84">
        <f>D24+(4/0.017)*(D10*D51+D25*D50)</f>
        <v>2.4078005292136373</v>
      </c>
      <c r="E84">
        <f>E24+(4/0.017)*(E10*E51+E25*E50)</f>
        <v>2.743763433845174</v>
      </c>
      <c r="F84">
        <f>F24+(4/0.017)*(F10*F51+F25*F50)</f>
        <v>2.4179535531439322</v>
      </c>
    </row>
    <row r="85" spans="1:6" ht="12.75">
      <c r="A85" t="s">
        <v>84</v>
      </c>
      <c r="B85">
        <f>B25+(5/0.017)*(B11*B51+B26*B50)</f>
        <v>-0.30612392720449366</v>
      </c>
      <c r="C85">
        <f>C25+(5/0.017)*(C11*C51+C26*C50)</f>
        <v>-0.04316960332209184</v>
      </c>
      <c r="D85">
        <f>D25+(5/0.017)*(D11*D51+D26*D50)</f>
        <v>0.840922570810238</v>
      </c>
      <c r="E85">
        <f>E25+(5/0.017)*(E11*E51+E26*E50)</f>
        <v>-0.7572360614577536</v>
      </c>
      <c r="F85">
        <f>F25+(5/0.017)*(F11*F51+F26*F50)</f>
        <v>-1.0470866410044022</v>
      </c>
    </row>
    <row r="86" spans="1:6" ht="12.75">
      <c r="A86" t="s">
        <v>85</v>
      </c>
      <c r="B86">
        <f>B26+(6/0.017)*(B12*B51+B27*B50)</f>
        <v>0.5593210172680364</v>
      </c>
      <c r="C86">
        <f>C26+(6/0.017)*(C12*C51+C27*C50)</f>
        <v>0.8121373904425055</v>
      </c>
      <c r="D86">
        <f>D26+(6/0.017)*(D12*D51+D27*D50)</f>
        <v>1.3186519115364372</v>
      </c>
      <c r="E86">
        <f>E26+(6/0.017)*(E12*E51+E27*E50)</f>
        <v>-0.37129539583621085</v>
      </c>
      <c r="F86">
        <f>F26+(6/0.017)*(F12*F51+F27*F50)</f>
        <v>0.691467396806785</v>
      </c>
    </row>
    <row r="87" spans="1:6" ht="12.75">
      <c r="A87" t="s">
        <v>86</v>
      </c>
      <c r="B87">
        <f>B27+(7/0.017)*(B13*B51+B28*B50)</f>
        <v>0.2566236316549503</v>
      </c>
      <c r="C87">
        <f>C27+(7/0.017)*(C13*C51+C28*C50)</f>
        <v>0.3850863078513043</v>
      </c>
      <c r="D87">
        <f>D27+(7/0.017)*(D13*D51+D28*D50)</f>
        <v>0.2610951844093309</v>
      </c>
      <c r="E87">
        <f>E27+(7/0.017)*(E13*E51+E28*E50)</f>
        <v>0.1904703354025952</v>
      </c>
      <c r="F87">
        <f>F27+(7/0.017)*(F13*F51+F28*F50)</f>
        <v>0.6700891651866002</v>
      </c>
    </row>
    <row r="88" spans="1:6" ht="12.75">
      <c r="A88" t="s">
        <v>87</v>
      </c>
      <c r="B88">
        <f>B28+(8/0.017)*(B14*B51+B29*B50)</f>
        <v>0.3397714902539839</v>
      </c>
      <c r="C88">
        <f>C28+(8/0.017)*(C14*C51+C29*C50)</f>
        <v>-0.07592998543878407</v>
      </c>
      <c r="D88">
        <f>D28+(8/0.017)*(D14*D51+D29*D50)</f>
        <v>0.14460337503782447</v>
      </c>
      <c r="E88">
        <f>E28+(8/0.017)*(E14*E51+E29*E50)</f>
        <v>0.005523042205993551</v>
      </c>
      <c r="F88">
        <f>F28+(8/0.017)*(F14*F51+F29*F50)</f>
        <v>0.03898264847746408</v>
      </c>
    </row>
    <row r="89" spans="1:6" ht="12.75">
      <c r="A89" t="s">
        <v>88</v>
      </c>
      <c r="B89">
        <f>B29+(9/0.017)*(B15*B51+B30*B50)</f>
        <v>0.1061337137211435</v>
      </c>
      <c r="C89">
        <f>C29+(9/0.017)*(C15*C51+C30*C50)</f>
        <v>0.07808618772222264</v>
      </c>
      <c r="D89">
        <f>D29+(9/0.017)*(D15*D51+D30*D50)</f>
        <v>0.016514084137712978</v>
      </c>
      <c r="E89">
        <f>E29+(9/0.017)*(E15*E51+E30*E50)</f>
        <v>0.015532121560743822</v>
      </c>
      <c r="F89">
        <f>F29+(9/0.017)*(F15*F51+F30*F50)</f>
        <v>-0.1217314941308699</v>
      </c>
    </row>
    <row r="90" spans="1:6" ht="12.75">
      <c r="A90" t="s">
        <v>89</v>
      </c>
      <c r="B90">
        <f>B30+(10/0.017)*(B16*B51+B31*B50)</f>
        <v>-0.009689642209443357</v>
      </c>
      <c r="C90">
        <f>C30+(10/0.017)*(C16*C51+C31*C50)</f>
        <v>0.08789471956119214</v>
      </c>
      <c r="D90">
        <f>D30+(10/0.017)*(D16*D51+D31*D50)</f>
        <v>0.1217162578265684</v>
      </c>
      <c r="E90">
        <f>E30+(10/0.017)*(E16*E51+E31*E50)</f>
        <v>-0.06304610288306087</v>
      </c>
      <c r="F90">
        <f>F30+(10/0.017)*(F16*F51+F31*F50)</f>
        <v>0.22354508107979085</v>
      </c>
    </row>
    <row r="91" spans="1:6" ht="12.75">
      <c r="A91" t="s">
        <v>90</v>
      </c>
      <c r="B91">
        <f>B31+(11/0.017)*(B17*B51+B32*B50)</f>
        <v>0.031634021658093196</v>
      </c>
      <c r="C91">
        <f>C31+(11/0.017)*(C17*C51+C32*C50)</f>
        <v>0.041962762819013684</v>
      </c>
      <c r="D91">
        <f>D31+(11/0.017)*(D17*D51+D32*D50)</f>
        <v>-0.0031556035815697684</v>
      </c>
      <c r="E91">
        <f>E31+(11/0.017)*(E17*E51+E32*E50)</f>
        <v>0.02654498824448229</v>
      </c>
      <c r="F91">
        <f>F31+(11/0.017)*(F17*F51+F32*F50)</f>
        <v>0.014751640214269177</v>
      </c>
    </row>
    <row r="92" spans="1:6" ht="12.75">
      <c r="A92" t="s">
        <v>91</v>
      </c>
      <c r="B92">
        <f>B32+(12/0.017)*(B18*B51+B33*B50)</f>
        <v>0.027530561673596483</v>
      </c>
      <c r="C92">
        <f>C32+(12/0.017)*(C18*C51+C33*C50)</f>
        <v>0.016200691075616253</v>
      </c>
      <c r="D92">
        <f>D32+(12/0.017)*(D18*D51+D33*D50)</f>
        <v>0.007327361305776452</v>
      </c>
      <c r="E92">
        <f>E32+(12/0.017)*(E18*E51+E33*E50)</f>
        <v>-0.011713702543854579</v>
      </c>
      <c r="F92">
        <f>F32+(12/0.017)*(F18*F51+F33*F50)</f>
        <v>-0.006921252809851888</v>
      </c>
    </row>
    <row r="93" spans="1:6" ht="12.75">
      <c r="A93" t="s">
        <v>92</v>
      </c>
      <c r="B93">
        <f>B33+(13/0.017)*(B19*B51+B34*B50)</f>
        <v>0.09660949530906122</v>
      </c>
      <c r="C93">
        <f>C33+(13/0.017)*(C19*C51+C34*C50)</f>
        <v>0.09960768868068698</v>
      </c>
      <c r="D93">
        <f>D33+(13/0.017)*(D19*D51+D34*D50)</f>
        <v>0.08376062753008844</v>
      </c>
      <c r="E93">
        <f>E33+(13/0.017)*(E19*E51+E34*E50)</f>
        <v>0.08282838136754746</v>
      </c>
      <c r="F93">
        <f>F33+(13/0.017)*(F19*F51+F34*F50)</f>
        <v>0.050419341812573355</v>
      </c>
    </row>
    <row r="94" spans="1:6" ht="12.75">
      <c r="A94" t="s">
        <v>93</v>
      </c>
      <c r="B94">
        <f>B34+(14/0.017)*(B20*B51+B35*B50)</f>
        <v>0.0014396081958436586</v>
      </c>
      <c r="C94">
        <f>C34+(14/0.017)*(C20*C51+C35*C50)</f>
        <v>0.012651063761274181</v>
      </c>
      <c r="D94">
        <f>D34+(14/0.017)*(D20*D51+D35*D50)</f>
        <v>0.005468310961731767</v>
      </c>
      <c r="E94">
        <f>E34+(14/0.017)*(E20*E51+E35*E50)</f>
        <v>0.0008033183038190382</v>
      </c>
      <c r="F94">
        <f>F34+(14/0.017)*(F20*F51+F35*F50)</f>
        <v>-0.03131366794497246</v>
      </c>
    </row>
    <row r="95" spans="1:6" ht="12.75">
      <c r="A95" t="s">
        <v>94</v>
      </c>
      <c r="B95" s="50">
        <f>B35</f>
        <v>0.0003888102</v>
      </c>
      <c r="C95" s="50">
        <f>C35</f>
        <v>-0.004018993</v>
      </c>
      <c r="D95" s="50">
        <f>D35</f>
        <v>-0.001856826</v>
      </c>
      <c r="E95" s="50">
        <f>E35</f>
        <v>-0.002390643</v>
      </c>
      <c r="F95" s="50">
        <f>F35</f>
        <v>-0.0008001507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3.496705496706342</v>
      </c>
      <c r="C103">
        <f>C63*10000/C62</f>
        <v>2.69798889662066</v>
      </c>
      <c r="D103">
        <f>D63*10000/D62</f>
        <v>3.284509782312463</v>
      </c>
      <c r="E103">
        <f>E63*10000/E62</f>
        <v>-0.5242841632657563</v>
      </c>
      <c r="F103">
        <f>F63*10000/F62</f>
        <v>-3.529099050698252</v>
      </c>
      <c r="G103">
        <f>AVERAGE(C103:E103)</f>
        <v>1.8194048385557888</v>
      </c>
      <c r="H103">
        <f>STDEV(C103:E103)</f>
        <v>2.0507706576510767</v>
      </c>
      <c r="I103">
        <f>(B103*B4+C103*C4+D103*D4+E103*E4+F103*F4)/SUM(B4:F4)</f>
        <v>1.3488999968652153</v>
      </c>
      <c r="K103">
        <f>(LN(H103)+LN(H123))/2-LN(K114*K115^3)</f>
        <v>-3.9222439582241377</v>
      </c>
    </row>
    <row r="104" spans="1:11" ht="12.75">
      <c r="A104" t="s">
        <v>68</v>
      </c>
      <c r="B104">
        <f>B64*10000/B62</f>
        <v>0.4219222234196974</v>
      </c>
      <c r="C104">
        <f>C64*10000/C62</f>
        <v>0.27178216020628937</v>
      </c>
      <c r="D104">
        <f>D64*10000/D62</f>
        <v>0.32420902122303624</v>
      </c>
      <c r="E104">
        <f>E64*10000/E62</f>
        <v>-0.39404102531402513</v>
      </c>
      <c r="F104">
        <f>F64*10000/F62</f>
        <v>-0.4895062419729574</v>
      </c>
      <c r="G104">
        <f>AVERAGE(C104:E104)</f>
        <v>0.06731671870510016</v>
      </c>
      <c r="H104">
        <f>STDEV(C104:E104)</f>
        <v>0.4004065058335465</v>
      </c>
      <c r="I104">
        <f>(B104*B4+C104*C4+D104*D4+E104*E4+F104*F4)/SUM(B4:F4)</f>
        <v>0.04439435555165586</v>
      </c>
      <c r="K104">
        <f>(LN(H104)+LN(H124))/2-LN(K114*K115^4)</f>
        <v>-3.663588243759998</v>
      </c>
    </row>
    <row r="105" spans="1:11" ht="12.75">
      <c r="A105" t="s">
        <v>69</v>
      </c>
      <c r="B105">
        <f>B65*10000/B62</f>
        <v>-0.30774043180352795</v>
      </c>
      <c r="C105">
        <f>C65*10000/C62</f>
        <v>-0.27557200287888</v>
      </c>
      <c r="D105">
        <f>D65*10000/D62</f>
        <v>-0.9453262297210594</v>
      </c>
      <c r="E105">
        <f>E65*10000/E62</f>
        <v>-0.06418390533232779</v>
      </c>
      <c r="F105">
        <f>F65*10000/F62</f>
        <v>-0.2116514241806741</v>
      </c>
      <c r="G105">
        <f>AVERAGE(C105:E105)</f>
        <v>-0.4283607126440891</v>
      </c>
      <c r="H105">
        <f>STDEV(C105:E105)</f>
        <v>0.4600122186758544</v>
      </c>
      <c r="I105">
        <f>(B105*B4+C105*C4+D105*D4+E105*E4+F105*F4)/SUM(B4:F4)</f>
        <v>-0.3819549315807186</v>
      </c>
      <c r="K105">
        <f>(LN(H105)+LN(H125))/2-LN(K114*K115^5)</f>
        <v>-3.195381053721752</v>
      </c>
    </row>
    <row r="106" spans="1:11" ht="12.75">
      <c r="A106" t="s">
        <v>70</v>
      </c>
      <c r="B106">
        <f>B66*10000/B62</f>
        <v>1.859114417972075</v>
      </c>
      <c r="C106">
        <f>C66*10000/C62</f>
        <v>1.6131075892125315</v>
      </c>
      <c r="D106">
        <f>D66*10000/D62</f>
        <v>2.1844927839679036</v>
      </c>
      <c r="E106">
        <f>E66*10000/E62</f>
        <v>1.1181324489444395</v>
      </c>
      <c r="F106">
        <f>F66*10000/F62</f>
        <v>12.810746940651557</v>
      </c>
      <c r="G106">
        <f>AVERAGE(C106:E106)</f>
        <v>1.6385776073749583</v>
      </c>
      <c r="H106">
        <f>STDEV(C106:E106)</f>
        <v>0.5336362360229417</v>
      </c>
      <c r="I106">
        <f>(B106*B4+C106*C4+D106*D4+E106*E4+F106*F4)/SUM(B4:F4)</f>
        <v>3.1605354170566873</v>
      </c>
      <c r="K106">
        <f>(LN(H106)+LN(H126))/2-LN(K114*K115^6)</f>
        <v>-2.4898312923798125</v>
      </c>
    </row>
    <row r="107" spans="1:11" ht="12.75">
      <c r="A107" t="s">
        <v>71</v>
      </c>
      <c r="B107">
        <f>B67*10000/B62</f>
        <v>0.4444456058420739</v>
      </c>
      <c r="C107">
        <f>C67*10000/C62</f>
        <v>0.30335269222905725</v>
      </c>
      <c r="D107">
        <f>D67*10000/D62</f>
        <v>0.5867655352829828</v>
      </c>
      <c r="E107">
        <f>E67*10000/E62</f>
        <v>0.6432788423903958</v>
      </c>
      <c r="F107">
        <f>F67*10000/F62</f>
        <v>0.1908594248438821</v>
      </c>
      <c r="G107">
        <f>AVERAGE(C107:E107)</f>
        <v>0.5111323566341452</v>
      </c>
      <c r="H107">
        <f>STDEV(C107:E107)</f>
        <v>0.18214755056072682</v>
      </c>
      <c r="I107">
        <f>(B107*B4+C107*C4+D107*D4+E107*E4+F107*F4)/SUM(B4:F4)</f>
        <v>0.4587537178590503</v>
      </c>
      <c r="K107">
        <f>(LN(H107)+LN(H127))/2-LN(K114*K115^7)</f>
        <v>-3.523519932298399</v>
      </c>
    </row>
    <row r="108" spans="1:9" ht="12.75">
      <c r="A108" t="s">
        <v>72</v>
      </c>
      <c r="B108">
        <f>B68*10000/B62</f>
        <v>-0.04331979590807872</v>
      </c>
      <c r="C108">
        <f>C68*10000/C62</f>
        <v>-0.028386005909096144</v>
      </c>
      <c r="D108">
        <f>D68*10000/D62</f>
        <v>0.07549748921995354</v>
      </c>
      <c r="E108">
        <f>E68*10000/E62</f>
        <v>-0.07216720277338225</v>
      </c>
      <c r="F108">
        <f>F68*10000/F62</f>
        <v>0.10071493323944113</v>
      </c>
      <c r="G108">
        <f>AVERAGE(C108:E108)</f>
        <v>-0.008351906487508283</v>
      </c>
      <c r="H108">
        <f>STDEV(C108:E108)</f>
        <v>0.07584351765376678</v>
      </c>
      <c r="I108">
        <f>(B108*B4+C108*C4+D108*D4+E108*E4+F108*F4)/SUM(B4:F4)</f>
        <v>0.0011246597748939345</v>
      </c>
    </row>
    <row r="109" spans="1:9" ht="12.75">
      <c r="A109" t="s">
        <v>73</v>
      </c>
      <c r="B109">
        <f>B69*10000/B62</f>
        <v>0.05599035092116247</v>
      </c>
      <c r="C109">
        <f>C69*10000/C62</f>
        <v>-0.07250758712559356</v>
      </c>
      <c r="D109">
        <f>D69*10000/D62</f>
        <v>-0.13232645648085767</v>
      </c>
      <c r="E109">
        <f>E69*10000/E62</f>
        <v>-0.16566043554762516</v>
      </c>
      <c r="F109">
        <f>F69*10000/F62</f>
        <v>-0.05674788116273198</v>
      </c>
      <c r="G109">
        <f>AVERAGE(C109:E109)</f>
        <v>-0.12349815971802547</v>
      </c>
      <c r="H109">
        <f>STDEV(C109:E109)</f>
        <v>0.047199760699435475</v>
      </c>
      <c r="I109">
        <f>(B109*B4+C109*C4+D109*D4+E109*E4+F109*F4)/SUM(B4:F4)</f>
        <v>-0.08859915410954279</v>
      </c>
    </row>
    <row r="110" spans="1:11" ht="12.75">
      <c r="A110" t="s">
        <v>74</v>
      </c>
      <c r="B110">
        <f>B70*10000/B62</f>
        <v>-0.40811899649262673</v>
      </c>
      <c r="C110">
        <f>C70*10000/C62</f>
        <v>-0.11801493929306928</v>
      </c>
      <c r="D110">
        <f>D70*10000/D62</f>
        <v>-0.04875912148551344</v>
      </c>
      <c r="E110">
        <f>E70*10000/E62</f>
        <v>-0.11879868550406057</v>
      </c>
      <c r="F110">
        <f>F70*10000/F62</f>
        <v>-0.402941935629467</v>
      </c>
      <c r="G110">
        <f>AVERAGE(C110:E110)</f>
        <v>-0.09519091542754776</v>
      </c>
      <c r="H110">
        <f>STDEV(C110:E110)</f>
        <v>0.04021302253048709</v>
      </c>
      <c r="I110">
        <f>(B110*B4+C110*C4+D110*D4+E110*E4+F110*F4)/SUM(B4:F4)</f>
        <v>-0.1815614575100006</v>
      </c>
      <c r="K110">
        <f>EXP(AVERAGE(K103:K107))</f>
        <v>0.034773040313426304</v>
      </c>
    </row>
    <row r="111" spans="1:9" ht="12.75">
      <c r="A111" t="s">
        <v>75</v>
      </c>
      <c r="B111">
        <f>B71*10000/B62</f>
        <v>0.010516117528485582</v>
      </c>
      <c r="C111">
        <f>C71*10000/C62</f>
        <v>-0.01421389695093961</v>
      </c>
      <c r="D111">
        <f>D71*10000/D62</f>
        <v>0.023716948730959454</v>
      </c>
      <c r="E111">
        <f>E71*10000/E62</f>
        <v>0.09112064920751281</v>
      </c>
      <c r="F111">
        <f>F71*10000/F62</f>
        <v>0.037509524726429974</v>
      </c>
      <c r="G111">
        <f>AVERAGE(C111:E111)</f>
        <v>0.03354123366251088</v>
      </c>
      <c r="H111">
        <f>STDEV(C111:E111)</f>
        <v>0.05335006170956147</v>
      </c>
      <c r="I111">
        <f>(B111*B4+C111*C4+D111*D4+E111*E4+F111*F4)/SUM(B4:F4)</f>
        <v>0.03073632662421595</v>
      </c>
    </row>
    <row r="112" spans="1:9" ht="12.75">
      <c r="A112" t="s">
        <v>76</v>
      </c>
      <c r="B112">
        <f>B72*10000/B62</f>
        <v>-0.009217783724214595</v>
      </c>
      <c r="C112">
        <f>C72*10000/C62</f>
        <v>-0.020939782067390132</v>
      </c>
      <c r="D112">
        <f>D72*10000/D62</f>
        <v>-0.026546385370412096</v>
      </c>
      <c r="E112">
        <f>E72*10000/E62</f>
        <v>-0.026848468517251447</v>
      </c>
      <c r="F112">
        <f>F72*10000/F62</f>
        <v>-0.03339835302475818</v>
      </c>
      <c r="G112">
        <f>AVERAGE(C112:E112)</f>
        <v>-0.02477821198501789</v>
      </c>
      <c r="H112">
        <f>STDEV(C112:E112)</f>
        <v>0.003327607508602236</v>
      </c>
      <c r="I112">
        <f>(B112*B4+C112*C4+D112*D4+E112*E4+F112*F4)/SUM(B4:F4)</f>
        <v>-0.02367412035269983</v>
      </c>
    </row>
    <row r="113" spans="1:9" ht="12.75">
      <c r="A113" t="s">
        <v>77</v>
      </c>
      <c r="B113">
        <f>B73*10000/B62</f>
        <v>-0.006034539517652307</v>
      </c>
      <c r="C113">
        <f>C73*10000/C62</f>
        <v>0.00252805955769735</v>
      </c>
      <c r="D113">
        <f>D73*10000/D62</f>
        <v>-0.003635853803057825</v>
      </c>
      <c r="E113">
        <f>E73*10000/E62</f>
        <v>-0.024011637563338132</v>
      </c>
      <c r="F113">
        <f>F73*10000/F62</f>
        <v>-0.03499899977673502</v>
      </c>
      <c r="G113">
        <f>AVERAGE(C113:E113)</f>
        <v>-0.008373143936232869</v>
      </c>
      <c r="H113">
        <f>STDEV(C113:E113)</f>
        <v>0.013889575917697523</v>
      </c>
      <c r="I113">
        <f>(B113*B4+C113*C4+D113*D4+E113*E4+F113*F4)/SUM(B4:F4)</f>
        <v>-0.011585877436749574</v>
      </c>
    </row>
    <row r="114" spans="1:11" ht="12.75">
      <c r="A114" t="s">
        <v>78</v>
      </c>
      <c r="B114">
        <f>B74*10000/B62</f>
        <v>-0.2176178364579458</v>
      </c>
      <c r="C114">
        <f>C74*10000/C62</f>
        <v>-0.21069402223039177</v>
      </c>
      <c r="D114">
        <f>D74*10000/D62</f>
        <v>-0.2151488654311399</v>
      </c>
      <c r="E114">
        <f>E74*10000/E62</f>
        <v>-0.19708756009251974</v>
      </c>
      <c r="F114">
        <f>F74*10000/F62</f>
        <v>-0.15271282363147815</v>
      </c>
      <c r="G114">
        <f>AVERAGE(C114:E114)</f>
        <v>-0.2076434825846838</v>
      </c>
      <c r="H114">
        <f>STDEV(C114:E114)</f>
        <v>0.009409146174401735</v>
      </c>
      <c r="I114">
        <f>(B114*B4+C114*C4+D114*D4+E114*E4+F114*F4)/SUM(B4:F4)</f>
        <v>-0.2017614183305504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-0.00030648610521415745</v>
      </c>
      <c r="C115">
        <f>C75*10000/C62</f>
        <v>-0.001076384143989557</v>
      </c>
      <c r="D115">
        <f>D75*10000/D62</f>
        <v>0.004667924392321332</v>
      </c>
      <c r="E115">
        <f>E75*10000/E62</f>
        <v>0.0019733206511121136</v>
      </c>
      <c r="F115">
        <f>F75*10000/F62</f>
        <v>-0.0007146383013889043</v>
      </c>
      <c r="G115">
        <f>AVERAGE(C115:E115)</f>
        <v>0.001854953633147963</v>
      </c>
      <c r="H115">
        <f>STDEV(C115:E115)</f>
        <v>0.002873982985908203</v>
      </c>
      <c r="I115">
        <f>(B115*B4+C115*C4+D115*D4+E115*E4+F115*F4)/SUM(B4:F4)</f>
        <v>0.0011990149944890703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7.747413653234102</v>
      </c>
      <c r="C122">
        <f>C82*10000/C62</f>
        <v>9.640402881004515</v>
      </c>
      <c r="D122">
        <f>D82*10000/D62</f>
        <v>52.805932927339576</v>
      </c>
      <c r="E122">
        <f>E82*10000/E62</f>
        <v>-28.14309152514854</v>
      </c>
      <c r="F122">
        <f>F82*10000/F62</f>
        <v>-69.47058841918624</v>
      </c>
      <c r="G122">
        <f>AVERAGE(C122:E122)</f>
        <v>11.434414761065183</v>
      </c>
      <c r="H122">
        <f>STDEV(C122:E122)</f>
        <v>40.50432074386298</v>
      </c>
      <c r="I122">
        <f>(B122*B4+C122*C4+D122*D4+E122*E4+F122*F4)/SUM(B4:F4)</f>
        <v>0.10732488729492043</v>
      </c>
    </row>
    <row r="123" spans="1:9" ht="12.75">
      <c r="A123" t="s">
        <v>82</v>
      </c>
      <c r="B123">
        <f>B83*10000/B62</f>
        <v>0.3394309857311825</v>
      </c>
      <c r="C123">
        <f>C83*10000/C62</f>
        <v>-0.4978036113181579</v>
      </c>
      <c r="D123">
        <f>D83*10000/D62</f>
        <v>0.1367179819420142</v>
      </c>
      <c r="E123">
        <f>E83*10000/E62</f>
        <v>-0.7254992312037333</v>
      </c>
      <c r="F123">
        <f>F83*10000/F62</f>
        <v>4.328884916516193</v>
      </c>
      <c r="G123">
        <f>AVERAGE(C123:E123)</f>
        <v>-0.3621949535266256</v>
      </c>
      <c r="H123">
        <f>STDEV(C123:E123)</f>
        <v>0.44681865640572854</v>
      </c>
      <c r="I123">
        <f>(B123*B4+C123*C4+D123*D4+E123*E4+F123*F4)/SUM(B4:F4)</f>
        <v>0.36504914501127195</v>
      </c>
    </row>
    <row r="124" spans="1:9" ht="12.75">
      <c r="A124" t="s">
        <v>83</v>
      </c>
      <c r="B124">
        <f>B84*10000/B62</f>
        <v>1.938396648074857</v>
      </c>
      <c r="C124">
        <f>C84*10000/C62</f>
        <v>0.5588447546387677</v>
      </c>
      <c r="D124">
        <f>D84*10000/D62</f>
        <v>2.4078074372370315</v>
      </c>
      <c r="E124">
        <f>E84*10000/E62</f>
        <v>2.743765729602243</v>
      </c>
      <c r="F124">
        <f>F84*10000/F62</f>
        <v>2.41797622727017</v>
      </c>
      <c r="G124">
        <f>AVERAGE(C124:E124)</f>
        <v>1.9034726404926807</v>
      </c>
      <c r="H124">
        <f>STDEV(C124:E124)</f>
        <v>1.1765352128662407</v>
      </c>
      <c r="I124">
        <f>(B124*B4+C124*C4+D124*D4+E124*E4+F124*F4)/SUM(B4:F4)</f>
        <v>1.9771187374072436</v>
      </c>
    </row>
    <row r="125" spans="1:9" ht="12.75">
      <c r="A125" t="s">
        <v>84</v>
      </c>
      <c r="B125">
        <f>B85*10000/B62</f>
        <v>-0.3061283272762045</v>
      </c>
      <c r="C125">
        <f>C85*10000/C62</f>
        <v>-0.04316948877886723</v>
      </c>
      <c r="D125">
        <f>D85*10000/D62</f>
        <v>0.8409249834323475</v>
      </c>
      <c r="E125">
        <f>E85*10000/E62</f>
        <v>-0.7572366950510216</v>
      </c>
      <c r="F125">
        <f>F85*10000/F62</f>
        <v>-1.0470964599583887</v>
      </c>
      <c r="G125">
        <f>AVERAGE(C125:E125)</f>
        <v>0.013506266534152841</v>
      </c>
      <c r="H125">
        <f>STDEV(C125:E125)</f>
        <v>0.8005868432427683</v>
      </c>
      <c r="I125">
        <f>(B125*B4+C125*C4+D125*D4+E125*E4+F125*F4)/SUM(B4:F4)</f>
        <v>-0.1742947546721406</v>
      </c>
    </row>
    <row r="126" spans="1:9" ht="12.75">
      <c r="A126" t="s">
        <v>85</v>
      </c>
      <c r="B126">
        <f>B86*10000/B62</f>
        <v>0.5593290566676606</v>
      </c>
      <c r="C126">
        <f>C86*10000/C62</f>
        <v>0.8121352355736077</v>
      </c>
      <c r="D126">
        <f>D86*10000/D62</f>
        <v>1.3186556947726908</v>
      </c>
      <c r="E126">
        <f>E86*10000/E62</f>
        <v>-0.3712957065058623</v>
      </c>
      <c r="F126">
        <f>F86*10000/F62</f>
        <v>0.6914738809756079</v>
      </c>
      <c r="G126">
        <f>AVERAGE(C126:E126)</f>
        <v>0.5864984079468121</v>
      </c>
      <c r="H126">
        <f>STDEV(C126:E126)</f>
        <v>0.8672761487305813</v>
      </c>
      <c r="I126">
        <f>(B126*B4+C126*C4+D126*D4+E126*E4+F126*F4)/SUM(B4:F4)</f>
        <v>0.5965172759477542</v>
      </c>
    </row>
    <row r="127" spans="1:9" ht="12.75">
      <c r="A127" t="s">
        <v>86</v>
      </c>
      <c r="B127">
        <f>B87*10000/B62</f>
        <v>0.25662732023425305</v>
      </c>
      <c r="C127">
        <f>C87*10000/C62</f>
        <v>0.3850852860900635</v>
      </c>
      <c r="D127">
        <f>D87*10000/D62</f>
        <v>0.26109593349615107</v>
      </c>
      <c r="E127">
        <f>E87*10000/E62</f>
        <v>0.19047049477260994</v>
      </c>
      <c r="F127">
        <f>F87*10000/F62</f>
        <v>0.6700954488831181</v>
      </c>
      <c r="G127">
        <f>AVERAGE(C127:E127)</f>
        <v>0.27888390478627484</v>
      </c>
      <c r="H127">
        <f>STDEV(C127:E127)</f>
        <v>0.0985192275236042</v>
      </c>
      <c r="I127">
        <f>(B127*B4+C127*C4+D127*D4+E127*E4+F127*F4)/SUM(B4:F4)</f>
        <v>0.3278381268421297</v>
      </c>
    </row>
    <row r="128" spans="1:9" ht="12.75">
      <c r="A128" t="s">
        <v>87</v>
      </c>
      <c r="B128">
        <f>B88*10000/B62</f>
        <v>0.339776373958881</v>
      </c>
      <c r="C128">
        <f>C88*10000/C62</f>
        <v>-0.0759297839714388</v>
      </c>
      <c r="D128">
        <f>D88*10000/D62</f>
        <v>0.14460378990753048</v>
      </c>
      <c r="E128">
        <f>E88*10000/E62</f>
        <v>0.005523046827224022</v>
      </c>
      <c r="F128">
        <f>F88*10000/F62</f>
        <v>0.03898301403349038</v>
      </c>
      <c r="G128">
        <f>AVERAGE(C128:E128)</f>
        <v>0.024732350921105234</v>
      </c>
      <c r="H128">
        <f>STDEV(C128:E128)</f>
        <v>0.11151462829954688</v>
      </c>
      <c r="I128">
        <f>(B128*B4+C128*C4+D128*D4+E128*E4+F128*F4)/SUM(B4:F4)</f>
        <v>0.07225404639655411</v>
      </c>
    </row>
    <row r="129" spans="1:9" ht="12.75">
      <c r="A129" t="s">
        <v>88</v>
      </c>
      <c r="B129">
        <f>B89*10000/B62</f>
        <v>0.10613523923388461</v>
      </c>
      <c r="C129">
        <f>C89*10000/C62</f>
        <v>0.07808598053376013</v>
      </c>
      <c r="D129">
        <f>D89*10000/D62</f>
        <v>0.016514131516919925</v>
      </c>
      <c r="E129">
        <f>E89*10000/E62</f>
        <v>0.01553213455675413</v>
      </c>
      <c r="F129">
        <f>F89*10000/F62</f>
        <v>-0.12173263565621535</v>
      </c>
      <c r="G129">
        <f>AVERAGE(C129:E129)</f>
        <v>0.03671074886914473</v>
      </c>
      <c r="H129">
        <f>STDEV(C129:E129)</f>
        <v>0.0358353655762417</v>
      </c>
      <c r="I129">
        <f>(B129*B4+C129*C4+D129*D4+E129*E4+F129*F4)/SUM(B4:F4)</f>
        <v>0.025635119714071657</v>
      </c>
    </row>
    <row r="130" spans="1:9" ht="12.75">
      <c r="A130" t="s">
        <v>89</v>
      </c>
      <c r="B130">
        <f>B90*10000/B62</f>
        <v>-0.00968978148349803</v>
      </c>
      <c r="C130">
        <f>C90*10000/C62</f>
        <v>0.08789448634745306</v>
      </c>
      <c r="D130">
        <f>D90*10000/D62</f>
        <v>0.12171660703271997</v>
      </c>
      <c r="E130">
        <f>E90*10000/E62</f>
        <v>-0.06304615563488873</v>
      </c>
      <c r="F130">
        <f>F90*10000/F62</f>
        <v>0.22354717735222823</v>
      </c>
      <c r="G130">
        <f>AVERAGE(C130:E130)</f>
        <v>0.0488549792484281</v>
      </c>
      <c r="H130">
        <f>STDEV(C130:E130)</f>
        <v>0.09837368526716324</v>
      </c>
      <c r="I130">
        <f>(B130*B4+C130*C4+D130*D4+E130*E4+F130*F4)/SUM(B4:F4)</f>
        <v>0.06367011167555157</v>
      </c>
    </row>
    <row r="131" spans="1:9" ht="12.75">
      <c r="A131" t="s">
        <v>90</v>
      </c>
      <c r="B131">
        <f>B91*10000/B62</f>
        <v>0.03163447634964595</v>
      </c>
      <c r="C131">
        <f>C91*10000/C62</f>
        <v>0.041962651477935764</v>
      </c>
      <c r="D131">
        <f>D91*10000/D62</f>
        <v>-0.0031556126350536845</v>
      </c>
      <c r="E131">
        <f>E91*10000/E62</f>
        <v>0.026545010455159657</v>
      </c>
      <c r="F131">
        <f>F91*10000/F62</f>
        <v>0.014751778546352519</v>
      </c>
      <c r="G131">
        <f>AVERAGE(C131:E131)</f>
        <v>0.02178401643268058</v>
      </c>
      <c r="H131">
        <f>STDEV(C131:E131)</f>
        <v>0.0229328309897389</v>
      </c>
      <c r="I131">
        <f>(B131*B4+C131*C4+D131*D4+E131*E4+F131*F4)/SUM(B4:F4)</f>
        <v>0.022274381936843852</v>
      </c>
    </row>
    <row r="132" spans="1:9" ht="12.75">
      <c r="A132" t="s">
        <v>91</v>
      </c>
      <c r="B132">
        <f>B92*10000/B62</f>
        <v>0.027530957384074618</v>
      </c>
      <c r="C132">
        <f>C92*10000/C62</f>
        <v>0.016200648089828705</v>
      </c>
      <c r="D132">
        <f>D92*10000/D62</f>
        <v>0.007327382328108952</v>
      </c>
      <c r="E132">
        <f>E92*10000/E62</f>
        <v>-0.011713712344923828</v>
      </c>
      <c r="F132">
        <f>F92*10000/F62</f>
        <v>-0.006921317713232571</v>
      </c>
      <c r="G132">
        <f>AVERAGE(C132:E132)</f>
        <v>0.0039381060243379425</v>
      </c>
      <c r="H132">
        <f>STDEV(C132:E132)</f>
        <v>0.014262477870895967</v>
      </c>
      <c r="I132">
        <f>(B132*B4+C132*C4+D132*D4+E132*E4+F132*F4)/SUM(B4:F4)</f>
        <v>0.005906569390585939</v>
      </c>
    </row>
    <row r="133" spans="1:9" ht="12.75">
      <c r="A133" t="s">
        <v>92</v>
      </c>
      <c r="B133">
        <f>B93*10000/B62</f>
        <v>0.09661088392546631</v>
      </c>
      <c r="C133">
        <f>C93*10000/C62</f>
        <v>0.09960742438856984</v>
      </c>
      <c r="D133">
        <f>D93*10000/D62</f>
        <v>0.08376086784084819</v>
      </c>
      <c r="E133">
        <f>E93*10000/E62</f>
        <v>0.08282845067156969</v>
      </c>
      <c r="F133">
        <f>F93*10000/F62</f>
        <v>0.05041981461508836</v>
      </c>
      <c r="G133">
        <f>AVERAGE(C133:E133)</f>
        <v>0.08873224763366257</v>
      </c>
      <c r="H133">
        <f>STDEV(C133:E133)</f>
        <v>0.009429711158473922</v>
      </c>
      <c r="I133">
        <f>(B133*B4+C133*C4+D133*D4+E133*E4+F133*F4)/SUM(B4:F4)</f>
        <v>0.08476385531032812</v>
      </c>
    </row>
    <row r="134" spans="1:9" ht="12.75">
      <c r="A134" t="s">
        <v>93</v>
      </c>
      <c r="B134">
        <f>B94*10000/B62</f>
        <v>0.0014396288880494429</v>
      </c>
      <c r="C134">
        <f>C94*10000/C62</f>
        <v>0.012651030193821008</v>
      </c>
      <c r="D134">
        <f>D94*10000/D62</f>
        <v>0.005468326650415108</v>
      </c>
      <c r="E134">
        <f>E94*10000/E62</f>
        <v>0.0008033189759701616</v>
      </c>
      <c r="F134">
        <f>F94*10000/F62</f>
        <v>-0.03131396158587347</v>
      </c>
      <c r="G134">
        <f>AVERAGE(C134:E134)</f>
        <v>0.006307558606735426</v>
      </c>
      <c r="H134">
        <f>STDEV(C134:E134)</f>
        <v>0.0059682742885007484</v>
      </c>
      <c r="I134">
        <f>(B134*B4+C134*C4+D134*D4+E134*E4+F134*F4)/SUM(B4:F4)</f>
        <v>0.0005849280296502866</v>
      </c>
    </row>
    <row r="135" spans="1:9" ht="12.75">
      <c r="A135" t="s">
        <v>94</v>
      </c>
      <c r="B135">
        <f>B95*10000/B62</f>
        <v>0.0003888157885627025</v>
      </c>
      <c r="C135">
        <f>C95*10000/C62</f>
        <v>-0.004018982336283346</v>
      </c>
      <c r="D135">
        <f>D95*10000/D62</f>
        <v>-0.0018568313272674755</v>
      </c>
      <c r="E135">
        <f>E95*10000/E62</f>
        <v>-0.0023906450002947406</v>
      </c>
      <c r="F135">
        <f>F95*10000/F62</f>
        <v>-0.0008001582033360164</v>
      </c>
      <c r="G135">
        <f>AVERAGE(C135:E135)</f>
        <v>-0.0027554862212818537</v>
      </c>
      <c r="H135">
        <f>STDEV(C135:E135)</f>
        <v>0.0011263019505645963</v>
      </c>
      <c r="I135">
        <f>(B135*B4+C135*C4+D135*D4+E135*E4+F135*F4)/SUM(B4:F4)</f>
        <v>-0.00203935990851738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2005-07-27T11:23:07Z</cp:lastPrinted>
  <dcterms:created xsi:type="dcterms:W3CDTF">2005-07-27T11:23:07Z</dcterms:created>
  <dcterms:modified xsi:type="dcterms:W3CDTF">2005-08-06T09:40:38Z</dcterms:modified>
  <cp:category/>
  <cp:version/>
  <cp:contentType/>
  <cp:contentStatus/>
</cp:coreProperties>
</file>