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<sst xmlns="http://schemas.openxmlformats.org/spreadsheetml/2006/main" count="204" uniqueCount="98">
  <si>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29/07/2005       07:43:23</t>
  </si>
  <si>
    <t>LISSNER</t>
  </si>
  <si>
    <t>HCMQAP628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</si>
  <si>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</si>
  <si>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</si>
  <si>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</si>
  <si>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</si>
  <si>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</si>
  <si>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</si>
  <si>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</si>
  <si>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</si>
  <si>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</si>
  <si>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</si>
  <si>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</si>
  <si>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</si>
  <si>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</si>
  <si>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</si>
  <si>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</si>
  <si>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</si>
  <si>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</si>
  <si>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</si>
  <si>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</si>
  <si>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</si>
  <si>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</si>
  <si>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</si>
  <si>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</si>
  <si>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</si>
  <si>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</si>
  <si>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</si>
  <si>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</si>
  <si>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</si>
  <si>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</si>
  <si>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</si>
  <si>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</si>
  <si>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</si>
  <si>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</si>
  <si>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</si>
  <si>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</si>
  <si>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</si>
  <si>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</si>
  <si>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</si>
  <si>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</si>
  <si>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</si>
  <si>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</si>
  <si>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</si>
  <si>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</si>
  <si>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</si>
  <si>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</si>
  <si>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</si>
  <si>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</si>
  <si>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</si>
  <si>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</si>
  <si>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</si>
  <si>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</si>
  <si>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</si>
  <si>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</si>
  <si>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</si>
  <si>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ACCEPTED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</si>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</sst>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8135999"/>
        <c:axId val="51897400"/>
      </c:lineChart>
      <c:catAx>
        <c:axId val="281359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897400"/>
        <c:crosses val="autoZero"/>
        <c:auto val="1"/>
        <c:lblOffset val="100"/>
        <c:noMultiLvlLbl val="0"/>
      </c:catAx>
      <c:valAx>
        <c:axId val="51897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13599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-0.002261</v>
      </c>
      <c r="C4" s="12">
        <v>-0.003757</v>
      </c>
      <c r="D4" s="12">
        <v>-0.003756</v>
      </c>
      <c r="E4" s="12">
        <v>-0.003757</v>
      </c>
      <c r="F4" s="24">
        <v>-0.002082</v>
      </c>
      <c r="G4" s="34">
        <v>-0.011709</v>
      </c>
    </row>
    <row r="5" spans="1:7" ht="12.75" thickBot="1">
      <c r="A5" s="44" t="s">
        <v>13</v>
      </c>
      <c r="B5" s="45">
        <v>0.84892</v>
      </c>
      <c r="C5" s="46">
        <v>0.066316</v>
      </c>
      <c r="D5" s="46">
        <v>-0.374372</v>
      </c>
      <c r="E5" s="46">
        <v>0.745424</v>
      </c>
      <c r="F5" s="47">
        <v>-1.658369</v>
      </c>
      <c r="G5" s="48">
        <v>9.628718</v>
      </c>
    </row>
    <row r="6" spans="1:7" ht="12.75" thickTop="1">
      <c r="A6" s="6" t="s">
        <v>14</v>
      </c>
      <c r="B6" s="39">
        <v>14.00398</v>
      </c>
      <c r="C6" s="40">
        <v>37.3546</v>
      </c>
      <c r="D6" s="40">
        <v>45.00728</v>
      </c>
      <c r="E6" s="40">
        <v>70.86836</v>
      </c>
      <c r="F6" s="41">
        <v>-291.701</v>
      </c>
      <c r="G6" s="42">
        <v>-0.002997689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5.168621</v>
      </c>
      <c r="C8" s="13">
        <v>1.526667</v>
      </c>
      <c r="D8" s="13">
        <v>-0.09666992</v>
      </c>
      <c r="E8" s="13">
        <v>1.525009</v>
      </c>
      <c r="F8" s="25">
        <v>0.4206221</v>
      </c>
      <c r="G8" s="35">
        <v>1.515721</v>
      </c>
    </row>
    <row r="9" spans="1:7" ht="12">
      <c r="A9" s="20" t="s">
        <v>17</v>
      </c>
      <c r="B9" s="29">
        <v>-0.5769413</v>
      </c>
      <c r="C9" s="13">
        <v>-0.1204723</v>
      </c>
      <c r="D9" s="13">
        <v>-0.07491912</v>
      </c>
      <c r="E9" s="13">
        <v>-0.09150699</v>
      </c>
      <c r="F9" s="25">
        <v>-0.7968349</v>
      </c>
      <c r="G9" s="35">
        <v>-0.2588769</v>
      </c>
    </row>
    <row r="10" spans="1:7" ht="12">
      <c r="A10" s="20" t="s">
        <v>18</v>
      </c>
      <c r="B10" s="29">
        <v>-1.144428</v>
      </c>
      <c r="C10" s="13">
        <v>-0.9164057</v>
      </c>
      <c r="D10" s="13">
        <v>-0.05891285</v>
      </c>
      <c r="E10" s="13">
        <v>-0.8872692</v>
      </c>
      <c r="F10" s="25">
        <v>-2.463415</v>
      </c>
      <c r="G10" s="35">
        <v>-0.9424385</v>
      </c>
    </row>
    <row r="11" spans="1:7" ht="12">
      <c r="A11" s="21" t="s">
        <v>19</v>
      </c>
      <c r="B11" s="31">
        <v>1.90962</v>
      </c>
      <c r="C11" s="15">
        <v>0.8915251</v>
      </c>
      <c r="D11" s="15">
        <v>1.319082</v>
      </c>
      <c r="E11" s="15">
        <v>0.1449136</v>
      </c>
      <c r="F11" s="27">
        <v>12.64181</v>
      </c>
      <c r="G11" s="37">
        <v>2.52913</v>
      </c>
    </row>
    <row r="12" spans="1:7" ht="12">
      <c r="A12" s="20" t="s">
        <v>20</v>
      </c>
      <c r="B12" s="29">
        <v>0.3356237</v>
      </c>
      <c r="C12" s="13">
        <v>-0.3088084</v>
      </c>
      <c r="D12" s="13">
        <v>0.04561972</v>
      </c>
      <c r="E12" s="13">
        <v>-0.06585318</v>
      </c>
      <c r="F12" s="25">
        <v>0.07557752</v>
      </c>
      <c r="G12" s="35">
        <v>-0.02049263</v>
      </c>
    </row>
    <row r="13" spans="1:7" ht="12">
      <c r="A13" s="20" t="s">
        <v>21</v>
      </c>
      <c r="B13" s="29">
        <v>0.1445734</v>
      </c>
      <c r="C13" s="13">
        <v>0.02821866</v>
      </c>
      <c r="D13" s="13">
        <v>0.02846053</v>
      </c>
      <c r="E13" s="13">
        <v>-0.06714806</v>
      </c>
      <c r="F13" s="25">
        <v>-0.1083064</v>
      </c>
      <c r="G13" s="35">
        <v>0.0039639</v>
      </c>
    </row>
    <row r="14" spans="1:7" ht="12">
      <c r="A14" s="20" t="s">
        <v>22</v>
      </c>
      <c r="B14" s="29">
        <v>-0.05489943</v>
      </c>
      <c r="C14" s="13">
        <v>0.01479585</v>
      </c>
      <c r="D14" s="13">
        <v>0.0192097</v>
      </c>
      <c r="E14" s="13">
        <v>0.01604214</v>
      </c>
      <c r="F14" s="25">
        <v>0.1348961</v>
      </c>
      <c r="G14" s="35">
        <v>0.02207847</v>
      </c>
    </row>
    <row r="15" spans="1:7" ht="12">
      <c r="A15" s="21" t="s">
        <v>23</v>
      </c>
      <c r="B15" s="31">
        <v>-0.4308027</v>
      </c>
      <c r="C15" s="15">
        <v>-0.1286979</v>
      </c>
      <c r="D15" s="15">
        <v>-0.09389941</v>
      </c>
      <c r="E15" s="15">
        <v>-0.1709843</v>
      </c>
      <c r="F15" s="27">
        <v>-0.4268155</v>
      </c>
      <c r="G15" s="37">
        <v>-0.2140064</v>
      </c>
    </row>
    <row r="16" spans="1:7" ht="12">
      <c r="A16" s="20" t="s">
        <v>24</v>
      </c>
      <c r="B16" s="29">
        <v>0.002219445</v>
      </c>
      <c r="C16" s="13">
        <v>-0.03718709</v>
      </c>
      <c r="D16" s="13">
        <v>-0.002787231</v>
      </c>
      <c r="E16" s="13">
        <v>-0.03034052</v>
      </c>
      <c r="F16" s="25">
        <v>-0.01833171</v>
      </c>
      <c r="G16" s="35">
        <v>-0.01904288</v>
      </c>
    </row>
    <row r="17" spans="1:7" ht="12">
      <c r="A17" s="20" t="s">
        <v>25</v>
      </c>
      <c r="B17" s="29">
        <v>-0.01353494</v>
      </c>
      <c r="C17" s="13">
        <v>-0.008376488</v>
      </c>
      <c r="D17" s="13">
        <v>-0.028757</v>
      </c>
      <c r="E17" s="13">
        <v>-0.007397981</v>
      </c>
      <c r="F17" s="25">
        <v>-0.03666887</v>
      </c>
      <c r="G17" s="35">
        <v>-0.01756455</v>
      </c>
    </row>
    <row r="18" spans="1:7" ht="12">
      <c r="A18" s="20" t="s">
        <v>26</v>
      </c>
      <c r="B18" s="29">
        <v>-0.002528736</v>
      </c>
      <c r="C18" s="13">
        <v>0.01265518</v>
      </c>
      <c r="D18" s="13">
        <v>-0.01570939</v>
      </c>
      <c r="E18" s="13">
        <v>-0.0105562</v>
      </c>
      <c r="F18" s="25">
        <v>0.03574913</v>
      </c>
      <c r="G18" s="35">
        <v>0.00113312</v>
      </c>
    </row>
    <row r="19" spans="1:7" ht="12">
      <c r="A19" s="21" t="s">
        <v>27</v>
      </c>
      <c r="B19" s="31">
        <v>-0.2083277</v>
      </c>
      <c r="C19" s="15">
        <v>-0.1942164</v>
      </c>
      <c r="D19" s="15">
        <v>-0.2005966</v>
      </c>
      <c r="E19" s="15">
        <v>-0.1843196</v>
      </c>
      <c r="F19" s="27">
        <v>-0.1490126</v>
      </c>
      <c r="G19" s="37">
        <v>-0.1893852</v>
      </c>
    </row>
    <row r="20" spans="1:7" ht="12.75" thickBot="1">
      <c r="A20" s="44" t="s">
        <v>28</v>
      </c>
      <c r="B20" s="45">
        <v>0.0006703564</v>
      </c>
      <c r="C20" s="46">
        <v>0.004149858</v>
      </c>
      <c r="D20" s="46">
        <v>0.0002347132</v>
      </c>
      <c r="E20" s="46">
        <v>0.001480116</v>
      </c>
      <c r="F20" s="47">
        <v>-0.002061312</v>
      </c>
      <c r="G20" s="48">
        <v>0.001233434</v>
      </c>
    </row>
    <row r="21" spans="1:7" ht="12.75" thickTop="1">
      <c r="A21" s="6" t="s">
        <v>29</v>
      </c>
      <c r="B21" s="39">
        <v>18.3297</v>
      </c>
      <c r="C21" s="40">
        <v>19.44452</v>
      </c>
      <c r="D21" s="40">
        <v>18.38189</v>
      </c>
      <c r="E21" s="40">
        <v>-10.39207</v>
      </c>
      <c r="F21" s="41">
        <v>-69.38228</v>
      </c>
      <c r="G21" s="43">
        <v>0.001522943</v>
      </c>
    </row>
    <row r="22" spans="1:7" ht="12">
      <c r="A22" s="20" t="s">
        <v>30</v>
      </c>
      <c r="B22" s="29">
        <v>16.97842</v>
      </c>
      <c r="C22" s="13">
        <v>1.326326</v>
      </c>
      <c r="D22" s="13">
        <v>-7.487435</v>
      </c>
      <c r="E22" s="13">
        <v>14.90848</v>
      </c>
      <c r="F22" s="25">
        <v>-33.1675</v>
      </c>
      <c r="G22" s="36">
        <v>0</v>
      </c>
    </row>
    <row r="23" spans="1:7" ht="12">
      <c r="A23" s="20" t="s">
        <v>31</v>
      </c>
      <c r="B23" s="29">
        <v>0.3685021</v>
      </c>
      <c r="C23" s="13">
        <v>-0.1449082</v>
      </c>
      <c r="D23" s="13">
        <v>0.30733</v>
      </c>
      <c r="E23" s="13">
        <v>2.63966</v>
      </c>
      <c r="F23" s="25">
        <v>9.679217</v>
      </c>
      <c r="G23" s="35">
        <v>2.01843</v>
      </c>
    </row>
    <row r="24" spans="1:7" ht="12">
      <c r="A24" s="20" t="s">
        <v>32</v>
      </c>
      <c r="B24" s="29">
        <v>2.226718</v>
      </c>
      <c r="C24" s="13">
        <v>-0.8696026</v>
      </c>
      <c r="D24" s="13">
        <v>-2.643345</v>
      </c>
      <c r="E24" s="13">
        <v>-1.702761</v>
      </c>
      <c r="F24" s="25">
        <v>-1.151945</v>
      </c>
      <c r="G24" s="35">
        <v>-1.086037</v>
      </c>
    </row>
    <row r="25" spans="1:7" ht="12">
      <c r="A25" s="20" t="s">
        <v>33</v>
      </c>
      <c r="B25" s="29">
        <v>0.08410124</v>
      </c>
      <c r="C25" s="13">
        <v>-0.08652531</v>
      </c>
      <c r="D25" s="13">
        <v>0.2516499</v>
      </c>
      <c r="E25" s="13">
        <v>1.073412</v>
      </c>
      <c r="F25" s="25">
        <v>-1.220355</v>
      </c>
      <c r="G25" s="35">
        <v>0.1475037</v>
      </c>
    </row>
    <row r="26" spans="1:7" ht="12">
      <c r="A26" s="21" t="s">
        <v>34</v>
      </c>
      <c r="B26" s="31">
        <v>-0.4423651</v>
      </c>
      <c r="C26" s="15">
        <v>-0.1255644</v>
      </c>
      <c r="D26" s="15">
        <v>-0.2231314</v>
      </c>
      <c r="E26" s="15">
        <v>-0.1405847</v>
      </c>
      <c r="F26" s="27">
        <v>0.9937651</v>
      </c>
      <c r="G26" s="37">
        <v>-0.04936398</v>
      </c>
    </row>
    <row r="27" spans="1:7" ht="12">
      <c r="A27" s="20" t="s">
        <v>35</v>
      </c>
      <c r="B27" s="29">
        <v>-0.07781036</v>
      </c>
      <c r="C27" s="13">
        <v>0.06979334</v>
      </c>
      <c r="D27" s="13">
        <v>-0.03352781</v>
      </c>
      <c r="E27" s="13">
        <v>0.003629758</v>
      </c>
      <c r="F27" s="25">
        <v>0.3201079</v>
      </c>
      <c r="G27" s="35">
        <v>0.04102303</v>
      </c>
    </row>
    <row r="28" spans="1:7" ht="12">
      <c r="A28" s="20" t="s">
        <v>36</v>
      </c>
      <c r="B28" s="29">
        <v>0.2798341</v>
      </c>
      <c r="C28" s="13">
        <v>-0.009894235</v>
      </c>
      <c r="D28" s="13">
        <v>-0.06786549</v>
      </c>
      <c r="E28" s="13">
        <v>-0.4026191</v>
      </c>
      <c r="F28" s="25">
        <v>-0.2838829</v>
      </c>
      <c r="G28" s="35">
        <v>-0.1129303</v>
      </c>
    </row>
    <row r="29" spans="1:7" ht="12">
      <c r="A29" s="20" t="s">
        <v>37</v>
      </c>
      <c r="B29" s="29">
        <v>-0.02521434</v>
      </c>
      <c r="C29" s="13">
        <v>-0.05859824</v>
      </c>
      <c r="D29" s="13">
        <v>-0.004222325</v>
      </c>
      <c r="E29" s="13">
        <v>-0.01817501</v>
      </c>
      <c r="F29" s="25">
        <v>-0.09812313</v>
      </c>
      <c r="G29" s="35">
        <v>-0.03622755</v>
      </c>
    </row>
    <row r="30" spans="1:7" ht="12">
      <c r="A30" s="21" t="s">
        <v>38</v>
      </c>
      <c r="B30" s="31">
        <v>0.01745025</v>
      </c>
      <c r="C30" s="15">
        <v>-0.02096334</v>
      </c>
      <c r="D30" s="15">
        <v>-0.011118</v>
      </c>
      <c r="E30" s="15">
        <v>0.003446868</v>
      </c>
      <c r="F30" s="27">
        <v>0.3435879</v>
      </c>
      <c r="G30" s="37">
        <v>0.04147312</v>
      </c>
    </row>
    <row r="31" spans="1:7" ht="12">
      <c r="A31" s="20" t="s">
        <v>39</v>
      </c>
      <c r="B31" s="29">
        <v>0.0005511713</v>
      </c>
      <c r="C31" s="13">
        <v>0.006287381</v>
      </c>
      <c r="D31" s="13">
        <v>0.01174839</v>
      </c>
      <c r="E31" s="13">
        <v>-0.01956357</v>
      </c>
      <c r="F31" s="25">
        <v>0.01543924</v>
      </c>
      <c r="G31" s="35">
        <v>0.001771269</v>
      </c>
    </row>
    <row r="32" spans="1:7" ht="12">
      <c r="A32" s="20" t="s">
        <v>40</v>
      </c>
      <c r="B32" s="29">
        <v>0.006431576</v>
      </c>
      <c r="C32" s="13">
        <v>0.01317384</v>
      </c>
      <c r="D32" s="13">
        <v>0.01950383</v>
      </c>
      <c r="E32" s="13">
        <v>-0.05101128</v>
      </c>
      <c r="F32" s="25">
        <v>-0.04454665</v>
      </c>
      <c r="G32" s="35">
        <v>-0.009422</v>
      </c>
    </row>
    <row r="33" spans="1:7" ht="12">
      <c r="A33" s="20" t="s">
        <v>41</v>
      </c>
      <c r="B33" s="29">
        <v>0.07374131</v>
      </c>
      <c r="C33" s="13">
        <v>0.06759422</v>
      </c>
      <c r="D33" s="13">
        <v>0.06980754</v>
      </c>
      <c r="E33" s="13">
        <v>0.06513112</v>
      </c>
      <c r="F33" s="25">
        <v>0.06544767</v>
      </c>
      <c r="G33" s="35">
        <v>0.06813775</v>
      </c>
    </row>
    <row r="34" spans="1:7" ht="12">
      <c r="A34" s="21" t="s">
        <v>42</v>
      </c>
      <c r="B34" s="31">
        <v>-0.001478883</v>
      </c>
      <c r="C34" s="15">
        <v>-0.002254006</v>
      </c>
      <c r="D34" s="15">
        <v>0.002423614</v>
      </c>
      <c r="E34" s="15">
        <v>0.002552928</v>
      </c>
      <c r="F34" s="27">
        <v>-0.02849293</v>
      </c>
      <c r="G34" s="37">
        <v>-0.003340142</v>
      </c>
    </row>
    <row r="35" spans="1:7" ht="12.75" thickBot="1">
      <c r="A35" s="22" t="s">
        <v>43</v>
      </c>
      <c r="B35" s="32">
        <v>0.0004203758</v>
      </c>
      <c r="C35" s="16">
        <v>-0.0004537889</v>
      </c>
      <c r="D35" s="16">
        <v>0.002077366</v>
      </c>
      <c r="E35" s="16">
        <v>-0.001153564</v>
      </c>
      <c r="F35" s="28">
        <v>0.003803384</v>
      </c>
      <c r="G35" s="38">
        <v>0.0006808905</v>
      </c>
    </row>
    <row r="36" spans="1:7" ht="12">
      <c r="A36" s="4" t="s">
        <v>44</v>
      </c>
      <c r="B36" s="3">
        <v>26.07117</v>
      </c>
      <c r="C36" s="3">
        <v>26.06812</v>
      </c>
      <c r="D36" s="3">
        <v>26.07117</v>
      </c>
      <c r="E36" s="3">
        <v>26.06201</v>
      </c>
      <c r="F36" s="3">
        <v>26.06506</v>
      </c>
      <c r="G36" s="3"/>
    </row>
    <row r="37" spans="1:6" ht="12">
      <c r="A37" s="4" t="s">
        <v>45</v>
      </c>
      <c r="B37" s="2">
        <v>0.4002889</v>
      </c>
      <c r="C37" s="2">
        <v>0.3697713</v>
      </c>
      <c r="D37" s="2">
        <v>0.356547</v>
      </c>
      <c r="E37" s="2">
        <v>0.3509522</v>
      </c>
      <c r="F37" s="2">
        <v>0.3331502</v>
      </c>
    </row>
    <row r="38" spans="1:7" ht="12">
      <c r="A38" s="4" t="s">
        <v>53</v>
      </c>
      <c r="B38" s="2">
        <v>-2.38596E-05</v>
      </c>
      <c r="C38" s="2">
        <v>-6.35072E-05</v>
      </c>
      <c r="D38" s="2">
        <v>-7.648893E-05</v>
      </c>
      <c r="E38" s="2">
        <v>-0.0001204496</v>
      </c>
      <c r="F38" s="2">
        <v>0.0004954951</v>
      </c>
      <c r="G38" s="2">
        <v>-3.380945E-05</v>
      </c>
    </row>
    <row r="39" spans="1:7" ht="12.75" thickBot="1">
      <c r="A39" s="4" t="s">
        <v>54</v>
      </c>
      <c r="B39" s="2">
        <v>-3.111998E-05</v>
      </c>
      <c r="C39" s="2">
        <v>-3.304726E-05</v>
      </c>
      <c r="D39" s="2">
        <v>-3.130648E-05</v>
      </c>
      <c r="E39" s="2">
        <v>1.784609E-05</v>
      </c>
      <c r="F39" s="2">
        <v>0.0001195933</v>
      </c>
      <c r="G39" s="2">
        <v>0.0007150838</v>
      </c>
    </row>
    <row r="40" spans="2:7" ht="12.75" thickBot="1">
      <c r="B40" s="7" t="s">
        <v>46</v>
      </c>
      <c r="C40" s="18">
        <v>-0.003757</v>
      </c>
      <c r="D40" s="17" t="s">
        <v>47</v>
      </c>
      <c r="E40" s="18">
        <v>3.116713</v>
      </c>
      <c r="F40" s="17" t="s">
        <v>48</v>
      </c>
      <c r="G40" s="8">
        <v>55.067759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0.003757</v>
      </c>
      <c r="D4">
        <v>0.003756</v>
      </c>
      <c r="E4">
        <v>0.003757</v>
      </c>
      <c r="F4">
        <v>0.002082</v>
      </c>
      <c r="G4">
        <v>0.011709</v>
      </c>
    </row>
    <row r="5" spans="1:7" ht="12.75">
      <c r="A5" t="s">
        <v>13</v>
      </c>
      <c r="B5">
        <v>0.84892</v>
      </c>
      <c r="C5">
        <v>0.066316</v>
      </c>
      <c r="D5">
        <v>-0.374372</v>
      </c>
      <c r="E5">
        <v>0.745424</v>
      </c>
      <c r="F5">
        <v>-1.658369</v>
      </c>
      <c r="G5">
        <v>9.628718</v>
      </c>
    </row>
    <row r="6" spans="1:7" ht="12.75">
      <c r="A6" t="s">
        <v>14</v>
      </c>
      <c r="B6" s="49">
        <v>14.00398</v>
      </c>
      <c r="C6" s="49">
        <v>37.3546</v>
      </c>
      <c r="D6" s="49">
        <v>45.00728</v>
      </c>
      <c r="E6" s="49">
        <v>70.86836</v>
      </c>
      <c r="F6" s="49">
        <v>-291.701</v>
      </c>
      <c r="G6" s="49">
        <v>-0.002997689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5.168621</v>
      </c>
      <c r="C8" s="49">
        <v>1.526667</v>
      </c>
      <c r="D8" s="49">
        <v>-0.09666992</v>
      </c>
      <c r="E8" s="49">
        <v>1.525009</v>
      </c>
      <c r="F8" s="49">
        <v>0.4206221</v>
      </c>
      <c r="G8" s="49">
        <v>1.515721</v>
      </c>
    </row>
    <row r="9" spans="1:7" ht="12.75">
      <c r="A9" t="s">
        <v>17</v>
      </c>
      <c r="B9" s="49">
        <v>-0.5769413</v>
      </c>
      <c r="C9" s="49">
        <v>-0.1204723</v>
      </c>
      <c r="D9" s="49">
        <v>-0.07491912</v>
      </c>
      <c r="E9" s="49">
        <v>-0.09150699</v>
      </c>
      <c r="F9" s="49">
        <v>-0.7968349</v>
      </c>
      <c r="G9" s="49">
        <v>-0.2588769</v>
      </c>
    </row>
    <row r="10" spans="1:7" ht="12.75">
      <c r="A10" t="s">
        <v>18</v>
      </c>
      <c r="B10" s="49">
        <v>-1.144428</v>
      </c>
      <c r="C10" s="49">
        <v>-0.9164057</v>
      </c>
      <c r="D10" s="49">
        <v>-0.05891285</v>
      </c>
      <c r="E10" s="49">
        <v>-0.8872692</v>
      </c>
      <c r="F10" s="49">
        <v>-2.463415</v>
      </c>
      <c r="G10" s="49">
        <v>-0.9424385</v>
      </c>
    </row>
    <row r="11" spans="1:7" ht="12.75">
      <c r="A11" t="s">
        <v>19</v>
      </c>
      <c r="B11" s="49">
        <v>1.90962</v>
      </c>
      <c r="C11" s="49">
        <v>0.8915251</v>
      </c>
      <c r="D11" s="49">
        <v>1.319082</v>
      </c>
      <c r="E11" s="49">
        <v>0.1449136</v>
      </c>
      <c r="F11" s="49">
        <v>12.64181</v>
      </c>
      <c r="G11" s="49">
        <v>2.52913</v>
      </c>
    </row>
    <row r="12" spans="1:7" ht="12.75">
      <c r="A12" t="s">
        <v>20</v>
      </c>
      <c r="B12" s="49">
        <v>0.3356237</v>
      </c>
      <c r="C12" s="49">
        <v>-0.3088084</v>
      </c>
      <c r="D12" s="49">
        <v>0.04561972</v>
      </c>
      <c r="E12" s="49">
        <v>-0.06585318</v>
      </c>
      <c r="F12" s="49">
        <v>0.07557752</v>
      </c>
      <c r="G12" s="49">
        <v>-0.02049263</v>
      </c>
    </row>
    <row r="13" spans="1:7" ht="12.75">
      <c r="A13" t="s">
        <v>21</v>
      </c>
      <c r="B13" s="49">
        <v>0.1445734</v>
      </c>
      <c r="C13" s="49">
        <v>0.02821866</v>
      </c>
      <c r="D13" s="49">
        <v>0.02846053</v>
      </c>
      <c r="E13" s="49">
        <v>-0.06714806</v>
      </c>
      <c r="F13" s="49">
        <v>-0.1083064</v>
      </c>
      <c r="G13" s="49">
        <v>0.0039639</v>
      </c>
    </row>
    <row r="14" spans="1:7" ht="12.75">
      <c r="A14" t="s">
        <v>22</v>
      </c>
      <c r="B14" s="49">
        <v>-0.05489943</v>
      </c>
      <c r="C14" s="49">
        <v>0.01479585</v>
      </c>
      <c r="D14" s="49">
        <v>0.0192097</v>
      </c>
      <c r="E14" s="49">
        <v>0.01604214</v>
      </c>
      <c r="F14" s="49">
        <v>0.1348961</v>
      </c>
      <c r="G14" s="49">
        <v>0.02207847</v>
      </c>
    </row>
    <row r="15" spans="1:7" ht="12.75">
      <c r="A15" t="s">
        <v>23</v>
      </c>
      <c r="B15" s="49">
        <v>-0.4308027</v>
      </c>
      <c r="C15" s="49">
        <v>-0.1286979</v>
      </c>
      <c r="D15" s="49">
        <v>-0.09389941</v>
      </c>
      <c r="E15" s="49">
        <v>-0.1709843</v>
      </c>
      <c r="F15" s="49">
        <v>-0.4268155</v>
      </c>
      <c r="G15" s="49">
        <v>-0.2140064</v>
      </c>
    </row>
    <row r="16" spans="1:7" ht="12.75">
      <c r="A16" t="s">
        <v>24</v>
      </c>
      <c r="B16" s="49">
        <v>0.002219445</v>
      </c>
      <c r="C16" s="49">
        <v>-0.03718709</v>
      </c>
      <c r="D16" s="49">
        <v>-0.002787231</v>
      </c>
      <c r="E16" s="49">
        <v>-0.03034052</v>
      </c>
      <c r="F16" s="49">
        <v>-0.01833171</v>
      </c>
      <c r="G16" s="49">
        <v>-0.01904288</v>
      </c>
    </row>
    <row r="17" spans="1:7" ht="12.75">
      <c r="A17" t="s">
        <v>25</v>
      </c>
      <c r="B17" s="49">
        <v>-0.01353494</v>
      </c>
      <c r="C17" s="49">
        <v>-0.008376488</v>
      </c>
      <c r="D17" s="49">
        <v>-0.028757</v>
      </c>
      <c r="E17" s="49">
        <v>-0.007397981</v>
      </c>
      <c r="F17" s="49">
        <v>-0.03666887</v>
      </c>
      <c r="G17" s="49">
        <v>-0.01756455</v>
      </c>
    </row>
    <row r="18" spans="1:7" ht="12.75">
      <c r="A18" t="s">
        <v>26</v>
      </c>
      <c r="B18" s="49">
        <v>-0.002528736</v>
      </c>
      <c r="C18" s="49">
        <v>0.01265518</v>
      </c>
      <c r="D18" s="49">
        <v>-0.01570939</v>
      </c>
      <c r="E18" s="49">
        <v>-0.0105562</v>
      </c>
      <c r="F18" s="49">
        <v>0.03574913</v>
      </c>
      <c r="G18" s="49">
        <v>0.00113312</v>
      </c>
    </row>
    <row r="19" spans="1:7" ht="12.75">
      <c r="A19" t="s">
        <v>27</v>
      </c>
      <c r="B19" s="49">
        <v>-0.2083277</v>
      </c>
      <c r="C19" s="49">
        <v>-0.1942164</v>
      </c>
      <c r="D19" s="49">
        <v>-0.2005966</v>
      </c>
      <c r="E19" s="49">
        <v>-0.1843196</v>
      </c>
      <c r="F19" s="49">
        <v>-0.1490126</v>
      </c>
      <c r="G19" s="49">
        <v>-0.1893852</v>
      </c>
    </row>
    <row r="20" spans="1:7" ht="12.75">
      <c r="A20" t="s">
        <v>28</v>
      </c>
      <c r="B20" s="49">
        <v>0.0006703564</v>
      </c>
      <c r="C20" s="49">
        <v>0.004149858</v>
      </c>
      <c r="D20" s="49">
        <v>0.0002347132</v>
      </c>
      <c r="E20" s="49">
        <v>0.001480116</v>
      </c>
      <c r="F20" s="49">
        <v>-0.002061312</v>
      </c>
      <c r="G20" s="49">
        <v>0.001233434</v>
      </c>
    </row>
    <row r="21" spans="1:7" ht="12.75">
      <c r="A21" t="s">
        <v>29</v>
      </c>
      <c r="B21" s="49">
        <v>18.3297</v>
      </c>
      <c r="C21" s="49">
        <v>19.44452</v>
      </c>
      <c r="D21" s="49">
        <v>18.38189</v>
      </c>
      <c r="E21" s="49">
        <v>-10.39207</v>
      </c>
      <c r="F21" s="49">
        <v>-69.38228</v>
      </c>
      <c r="G21" s="49">
        <v>0.001522943</v>
      </c>
    </row>
    <row r="22" spans="1:7" ht="12.75">
      <c r="A22" t="s">
        <v>30</v>
      </c>
      <c r="B22" s="49">
        <v>16.97842</v>
      </c>
      <c r="C22" s="49">
        <v>1.326326</v>
      </c>
      <c r="D22" s="49">
        <v>-7.487435</v>
      </c>
      <c r="E22" s="49">
        <v>14.90848</v>
      </c>
      <c r="F22" s="49">
        <v>-33.1675</v>
      </c>
      <c r="G22" s="49">
        <v>0</v>
      </c>
    </row>
    <row r="23" spans="1:7" ht="12.75">
      <c r="A23" t="s">
        <v>31</v>
      </c>
      <c r="B23" s="49">
        <v>0.3685021</v>
      </c>
      <c r="C23" s="49">
        <v>-0.1449082</v>
      </c>
      <c r="D23" s="49">
        <v>0.30733</v>
      </c>
      <c r="E23" s="49">
        <v>2.63966</v>
      </c>
      <c r="F23" s="49">
        <v>9.679217</v>
      </c>
      <c r="G23" s="49">
        <v>2.01843</v>
      </c>
    </row>
    <row r="24" spans="1:7" ht="12.75">
      <c r="A24" t="s">
        <v>32</v>
      </c>
      <c r="B24" s="49">
        <v>2.226718</v>
      </c>
      <c r="C24" s="49">
        <v>-0.8696026</v>
      </c>
      <c r="D24" s="49">
        <v>-2.643345</v>
      </c>
      <c r="E24" s="49">
        <v>-1.702761</v>
      </c>
      <c r="F24" s="49">
        <v>-1.151945</v>
      </c>
      <c r="G24" s="49">
        <v>-1.086037</v>
      </c>
    </row>
    <row r="25" spans="1:7" ht="12.75">
      <c r="A25" t="s">
        <v>33</v>
      </c>
      <c r="B25" s="49">
        <v>0.08410124</v>
      </c>
      <c r="C25" s="49">
        <v>-0.08652531</v>
      </c>
      <c r="D25" s="49">
        <v>0.2516499</v>
      </c>
      <c r="E25" s="49">
        <v>1.073412</v>
      </c>
      <c r="F25" s="49">
        <v>-1.220355</v>
      </c>
      <c r="G25" s="49">
        <v>0.1475037</v>
      </c>
    </row>
    <row r="26" spans="1:7" ht="12.75">
      <c r="A26" t="s">
        <v>34</v>
      </c>
      <c r="B26" s="49">
        <v>-0.4423651</v>
      </c>
      <c r="C26" s="49">
        <v>-0.1255644</v>
      </c>
      <c r="D26" s="49">
        <v>-0.2231314</v>
      </c>
      <c r="E26" s="49">
        <v>-0.1405847</v>
      </c>
      <c r="F26" s="49">
        <v>0.9937651</v>
      </c>
      <c r="G26" s="49">
        <v>-0.04936398</v>
      </c>
    </row>
    <row r="27" spans="1:7" ht="12.75">
      <c r="A27" t="s">
        <v>35</v>
      </c>
      <c r="B27" s="49">
        <v>-0.07781036</v>
      </c>
      <c r="C27" s="49">
        <v>0.06979334</v>
      </c>
      <c r="D27" s="49">
        <v>-0.03352781</v>
      </c>
      <c r="E27" s="49">
        <v>0.003629758</v>
      </c>
      <c r="F27" s="49">
        <v>0.3201079</v>
      </c>
      <c r="G27" s="49">
        <v>0.04102303</v>
      </c>
    </row>
    <row r="28" spans="1:7" ht="12.75">
      <c r="A28" t="s">
        <v>36</v>
      </c>
      <c r="B28" s="49">
        <v>0.2798341</v>
      </c>
      <c r="C28" s="49">
        <v>-0.009894235</v>
      </c>
      <c r="D28" s="49">
        <v>-0.06786549</v>
      </c>
      <c r="E28" s="49">
        <v>-0.4026191</v>
      </c>
      <c r="F28" s="49">
        <v>-0.2838829</v>
      </c>
      <c r="G28" s="49">
        <v>-0.1129303</v>
      </c>
    </row>
    <row r="29" spans="1:7" ht="12.75">
      <c r="A29" t="s">
        <v>37</v>
      </c>
      <c r="B29" s="49">
        <v>-0.02521434</v>
      </c>
      <c r="C29" s="49">
        <v>-0.05859824</v>
      </c>
      <c r="D29" s="49">
        <v>-0.004222325</v>
      </c>
      <c r="E29" s="49">
        <v>-0.01817501</v>
      </c>
      <c r="F29" s="49">
        <v>-0.09812313</v>
      </c>
      <c r="G29" s="49">
        <v>-0.03622755</v>
      </c>
    </row>
    <row r="30" spans="1:7" ht="12.75">
      <c r="A30" t="s">
        <v>38</v>
      </c>
      <c r="B30" s="49">
        <v>0.01745025</v>
      </c>
      <c r="C30" s="49">
        <v>-0.02096334</v>
      </c>
      <c r="D30" s="49">
        <v>-0.011118</v>
      </c>
      <c r="E30" s="49">
        <v>0.003446868</v>
      </c>
      <c r="F30" s="49">
        <v>0.3435879</v>
      </c>
      <c r="G30" s="49">
        <v>0.04147312</v>
      </c>
    </row>
    <row r="31" spans="1:7" ht="12.75">
      <c r="A31" t="s">
        <v>39</v>
      </c>
      <c r="B31" s="49">
        <v>0.0005511713</v>
      </c>
      <c r="C31" s="49">
        <v>0.006287381</v>
      </c>
      <c r="D31" s="49">
        <v>0.01174839</v>
      </c>
      <c r="E31" s="49">
        <v>-0.01956357</v>
      </c>
      <c r="F31" s="49">
        <v>0.01543924</v>
      </c>
      <c r="G31" s="49">
        <v>0.001771269</v>
      </c>
    </row>
    <row r="32" spans="1:7" ht="12.75">
      <c r="A32" t="s">
        <v>40</v>
      </c>
      <c r="B32" s="49">
        <v>0.006431576</v>
      </c>
      <c r="C32" s="49">
        <v>0.01317384</v>
      </c>
      <c r="D32" s="49">
        <v>0.01950383</v>
      </c>
      <c r="E32" s="49">
        <v>-0.05101128</v>
      </c>
      <c r="F32" s="49">
        <v>-0.04454665</v>
      </c>
      <c r="G32" s="49">
        <v>-0.009422</v>
      </c>
    </row>
    <row r="33" spans="1:7" ht="12.75">
      <c r="A33" t="s">
        <v>41</v>
      </c>
      <c r="B33" s="49">
        <v>0.07374131</v>
      </c>
      <c r="C33" s="49">
        <v>0.06759422</v>
      </c>
      <c r="D33" s="49">
        <v>0.06980754</v>
      </c>
      <c r="E33" s="49">
        <v>0.06513112</v>
      </c>
      <c r="F33" s="49">
        <v>0.06544767</v>
      </c>
      <c r="G33" s="49">
        <v>0.06813775</v>
      </c>
    </row>
    <row r="34" spans="1:7" ht="12.75">
      <c r="A34" t="s">
        <v>42</v>
      </c>
      <c r="B34" s="49">
        <v>-0.001478883</v>
      </c>
      <c r="C34" s="49">
        <v>-0.002254006</v>
      </c>
      <c r="D34" s="49">
        <v>0.002423614</v>
      </c>
      <c r="E34" s="49">
        <v>0.002552928</v>
      </c>
      <c r="F34" s="49">
        <v>-0.02849293</v>
      </c>
      <c r="G34" s="49">
        <v>-0.003340142</v>
      </c>
    </row>
    <row r="35" spans="1:7" ht="12.75">
      <c r="A35" t="s">
        <v>43</v>
      </c>
      <c r="B35" s="49">
        <v>0.0004203758</v>
      </c>
      <c r="C35" s="49">
        <v>-0.0004537889</v>
      </c>
      <c r="D35" s="49">
        <v>0.002077366</v>
      </c>
      <c r="E35" s="49">
        <v>-0.001153564</v>
      </c>
      <c r="F35" s="49">
        <v>0.003803384</v>
      </c>
      <c r="G35" s="49">
        <v>0.0006808905</v>
      </c>
    </row>
    <row r="36" spans="1:6" ht="12.75">
      <c r="A36" t="s">
        <v>44</v>
      </c>
      <c r="B36" s="49">
        <v>26.07117</v>
      </c>
      <c r="C36" s="49">
        <v>26.06812</v>
      </c>
      <c r="D36" s="49">
        <v>26.07117</v>
      </c>
      <c r="E36" s="49">
        <v>26.06201</v>
      </c>
      <c r="F36" s="49">
        <v>26.06506</v>
      </c>
    </row>
    <row r="37" spans="1:6" ht="12.75">
      <c r="A37" t="s">
        <v>45</v>
      </c>
      <c r="B37" s="49">
        <v>0.4002889</v>
      </c>
      <c r="C37" s="49">
        <v>0.3697713</v>
      </c>
      <c r="D37" s="49">
        <v>0.356547</v>
      </c>
      <c r="E37" s="49">
        <v>0.3509522</v>
      </c>
      <c r="F37" s="49">
        <v>0.3331502</v>
      </c>
    </row>
    <row r="38" spans="1:7" ht="12.75">
      <c r="A38" t="s">
        <v>55</v>
      </c>
      <c r="B38" s="49">
        <v>-2.38596E-05</v>
      </c>
      <c r="C38" s="49">
        <v>-6.35072E-05</v>
      </c>
      <c r="D38" s="49">
        <v>-7.648893E-05</v>
      </c>
      <c r="E38" s="49">
        <v>-0.0001204496</v>
      </c>
      <c r="F38" s="49">
        <v>0.0004954951</v>
      </c>
      <c r="G38" s="49">
        <v>-3.380945E-05</v>
      </c>
    </row>
    <row r="39" spans="1:7" ht="12.75">
      <c r="A39" t="s">
        <v>56</v>
      </c>
      <c r="B39" s="49">
        <v>-3.111998E-05</v>
      </c>
      <c r="C39" s="49">
        <v>-3.304726E-05</v>
      </c>
      <c r="D39" s="49">
        <v>-3.130648E-05</v>
      </c>
      <c r="E39" s="49">
        <v>1.784609E-05</v>
      </c>
      <c r="F39" s="49">
        <v>0.0001195933</v>
      </c>
      <c r="G39" s="49">
        <v>0.0007150838</v>
      </c>
    </row>
    <row r="40" spans="2:7" ht="12.75">
      <c r="B40" t="s">
        <v>46</v>
      </c>
      <c r="C40">
        <v>-0.003757</v>
      </c>
      <c r="D40" t="s">
        <v>47</v>
      </c>
      <c r="E40">
        <v>3.116713</v>
      </c>
      <c r="F40" t="s">
        <v>48</v>
      </c>
      <c r="G40">
        <v>55.067759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-2.3859602809362028E-05</v>
      </c>
      <c r="C50">
        <f>-0.017/(C7*C7+C22*C22)*(C21*C22+C6*C7)</f>
        <v>-6.350720314413267E-05</v>
      </c>
      <c r="D50">
        <f>-0.017/(D7*D7+D22*D22)*(D21*D22+D6*D7)</f>
        <v>-7.64889354739017E-05</v>
      </c>
      <c r="E50">
        <f>-0.017/(E7*E7+E22*E22)*(E21*E22+E6*E7)</f>
        <v>-0.0001204496061908436</v>
      </c>
      <c r="F50">
        <f>-0.017/(F7*F7+F22*F22)*(F21*F22+F6*F7)</f>
        <v>0.0004954950388918096</v>
      </c>
      <c r="G50">
        <f>(B50*B$4+C50*C$4+D50*D$4+E50*E$4+F50*F$4)/SUM(B$4:F$4)</f>
        <v>-4.765677901113016E-08</v>
      </c>
    </row>
    <row r="51" spans="1:7" ht="12.75">
      <c r="A51" t="s">
        <v>59</v>
      </c>
      <c r="B51">
        <f>-0.017/(B7*B7+B22*B22)*(B21*B7-B6*B22)</f>
        <v>-3.111998016424695E-05</v>
      </c>
      <c r="C51">
        <f>-0.017/(C7*C7+C22*C22)*(C21*C7-C6*C22)</f>
        <v>-3.304726087452827E-05</v>
      </c>
      <c r="D51">
        <f>-0.017/(D7*D7+D22*D22)*(D21*D7-D6*D22)</f>
        <v>-3.1306483593258E-05</v>
      </c>
      <c r="E51">
        <f>-0.017/(E7*E7+E22*E22)*(E21*E7-E6*E22)</f>
        <v>1.7846091054490406E-05</v>
      </c>
      <c r="F51">
        <f>-0.017/(F7*F7+F22*F22)*(F21*F7-F6*F22)</f>
        <v>0.0001195933091702444</v>
      </c>
      <c r="G51">
        <f>(B51*B$4+C51*C$4+D51*D$4+E51*E$4+F51*F$4)/SUM(B$4:F$4)</f>
        <v>2.5190848337457506E-07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9999.986840768695</v>
      </c>
      <c r="C62">
        <f>C7+(2/0.017)*(C8*C50-C23*C51)</f>
        <v>9999.988030215249</v>
      </c>
      <c r="D62">
        <f>D7+(2/0.017)*(D8*D50-D23*D51)</f>
        <v>10000.002001835397</v>
      </c>
      <c r="E62">
        <f>E7+(2/0.017)*(E8*E50-E23*E51)</f>
        <v>9999.972847723977</v>
      </c>
      <c r="F62">
        <f>F7+(2/0.017)*(F8*F50-F23*F51)</f>
        <v>9999.888334890893</v>
      </c>
    </row>
    <row r="63" spans="1:6" ht="12.75">
      <c r="A63" t="s">
        <v>67</v>
      </c>
      <c r="B63">
        <f>B8+(3/0.017)*(B9*B50-B24*B51)</f>
        <v>5.183278825338886</v>
      </c>
      <c r="C63">
        <f>C8+(3/0.017)*(C9*C50-C24*C51)</f>
        <v>1.5229457426205835</v>
      </c>
      <c r="D63">
        <f>D8+(3/0.017)*(D9*D50-D24*D51)</f>
        <v>-0.11026227643618455</v>
      </c>
      <c r="E63">
        <f>E8+(3/0.017)*(E9*E50-E24*E51)</f>
        <v>1.5323165780163372</v>
      </c>
      <c r="F63">
        <f>F8+(3/0.017)*(F9*F50-F24*F51)</f>
        <v>0.3752580720175763</v>
      </c>
    </row>
    <row r="64" spans="1:6" ht="12.75">
      <c r="A64" t="s">
        <v>68</v>
      </c>
      <c r="B64">
        <f>B9+(4/0.017)*(B10*B50-B25*B51)</f>
        <v>-0.569900634954235</v>
      </c>
      <c r="C64">
        <f>C9+(4/0.017)*(C10*C50-C25*C51)</f>
        <v>-0.10745137330340668</v>
      </c>
      <c r="D64">
        <f>D9+(4/0.017)*(D10*D50-D25*D51)</f>
        <v>-0.07200513067109915</v>
      </c>
      <c r="E64">
        <f>E9+(4/0.017)*(E10*E50-E25*E51)</f>
        <v>-0.07086816236840418</v>
      </c>
      <c r="F64">
        <f>F9+(4/0.017)*(F10*F50-F25*F51)</f>
        <v>-1.0496969278633443</v>
      </c>
    </row>
    <row r="65" spans="1:6" ht="12.75">
      <c r="A65" t="s">
        <v>69</v>
      </c>
      <c r="B65">
        <f>B10+(5/0.017)*(B11*B50-B26*B51)</f>
        <v>-1.1618777552512263</v>
      </c>
      <c r="C65">
        <f>C10+(5/0.017)*(C11*C50-C26*C51)</f>
        <v>-0.9342785897403373</v>
      </c>
      <c r="D65">
        <f>D10+(5/0.017)*(D11*D50-D26*D51)</f>
        <v>-0.09064244926353704</v>
      </c>
      <c r="E65">
        <f>E10+(5/0.017)*(E11*E50-E26*E51)</f>
        <v>-0.8916650525572438</v>
      </c>
      <c r="F65">
        <f>F10+(5/0.017)*(F11*F50-F26*F51)</f>
        <v>-0.6560307409511859</v>
      </c>
    </row>
    <row r="66" spans="1:6" ht="12.75">
      <c r="A66" t="s">
        <v>70</v>
      </c>
      <c r="B66">
        <f>B11+(6/0.017)*(B12*B50-B27*B51)</f>
        <v>1.9059390688111126</v>
      </c>
      <c r="C66">
        <f>C11+(6/0.017)*(C12*C50-C27*C51)</f>
        <v>0.8992608775902468</v>
      </c>
      <c r="D66">
        <f>D11+(6/0.017)*(D12*D50-D27*D51)</f>
        <v>1.3174799852989059</v>
      </c>
      <c r="E66">
        <f>E11+(6/0.017)*(E12*E50-E27*E51)</f>
        <v>0.14769026327257917</v>
      </c>
      <c r="F66">
        <f>F11+(6/0.017)*(F12*F50-F27*F51)</f>
        <v>12.641515478762074</v>
      </c>
    </row>
    <row r="67" spans="1:6" ht="12.75">
      <c r="A67" t="s">
        <v>71</v>
      </c>
      <c r="B67">
        <f>B12+(7/0.017)*(B13*B50-B28*B51)</f>
        <v>0.33778915730490394</v>
      </c>
      <c r="C67">
        <f>C12+(7/0.017)*(C13*C50-C28*C51)</f>
        <v>-0.3096809563981128</v>
      </c>
      <c r="D67">
        <f>D12+(7/0.017)*(D13*D50-D28*D51)</f>
        <v>0.04384849538566499</v>
      </c>
      <c r="E67">
        <f>E12+(7/0.017)*(E13*E50-E28*E51)</f>
        <v>-0.05956424226373572</v>
      </c>
      <c r="F67">
        <f>F12+(7/0.017)*(F13*F50-F28*F51)</f>
        <v>0.06745966593137034</v>
      </c>
    </row>
    <row r="68" spans="1:6" ht="12.75">
      <c r="A68" t="s">
        <v>72</v>
      </c>
      <c r="B68">
        <f>B13+(8/0.017)*(B14*B50-B29*B51)</f>
        <v>0.14482055709816744</v>
      </c>
      <c r="C68">
        <f>C13+(8/0.017)*(C14*C50-C29*C51)</f>
        <v>0.02686517558790196</v>
      </c>
      <c r="D68">
        <f>D13+(8/0.017)*(D14*D50-D29*D51)</f>
        <v>0.02770687557547722</v>
      </c>
      <c r="E68">
        <f>E13+(8/0.017)*(E14*E50-E29*E51)</f>
        <v>-0.0679047266174504</v>
      </c>
      <c r="F68">
        <f>F13+(8/0.017)*(F14*F50-F29*F51)</f>
        <v>-0.07132982675826094</v>
      </c>
    </row>
    <row r="69" spans="1:6" ht="12.75">
      <c r="A69" t="s">
        <v>73</v>
      </c>
      <c r="B69">
        <f>B14+(9/0.017)*(B15*B50-B30*B51)</f>
        <v>-0.04917022442908488</v>
      </c>
      <c r="C69">
        <f>C14+(9/0.017)*(C15*C50-C30*C51)</f>
        <v>0.01875609496609862</v>
      </c>
      <c r="D69">
        <f>D14+(9/0.017)*(D15*D50-D30*D51)</f>
        <v>0.02282780610890814</v>
      </c>
      <c r="E69">
        <f>E14+(9/0.017)*(E15*E50-E30*E51)</f>
        <v>0.026912805077454485</v>
      </c>
      <c r="F69">
        <f>F14+(9/0.017)*(F15*F50-F30*F51)</f>
        <v>0.0011795123225976645</v>
      </c>
    </row>
    <row r="70" spans="1:6" ht="12.75">
      <c r="A70" t="s">
        <v>74</v>
      </c>
      <c r="B70">
        <f>B15+(10/0.017)*(B16*B50-B31*B51)</f>
        <v>-0.43082376037425535</v>
      </c>
      <c r="C70">
        <f>C15+(10/0.017)*(C16*C50-C31*C51)</f>
        <v>-0.12718647129465077</v>
      </c>
      <c r="D70">
        <f>D15+(10/0.017)*(D16*D50-D31*D51)</f>
        <v>-0.09355764934653409</v>
      </c>
      <c r="E70">
        <f>E15+(10/0.017)*(E16*E50-E31*E51)</f>
        <v>-0.16862921944870807</v>
      </c>
      <c r="F70">
        <f>F15+(10/0.017)*(F16*F50-F31*F51)</f>
        <v>-0.43324473597769236</v>
      </c>
    </row>
    <row r="71" spans="1:6" ht="12.75">
      <c r="A71" t="s">
        <v>75</v>
      </c>
      <c r="B71">
        <f>B16+(11/0.017)*(B17*B50-B32*B51)</f>
        <v>0.002557914229995725</v>
      </c>
      <c r="C71">
        <f>C16+(11/0.017)*(C17*C50-C32*C51)</f>
        <v>-0.03656117275442668</v>
      </c>
      <c r="D71">
        <f>D16+(11/0.017)*(D17*D50-D32*D51)</f>
        <v>-0.0009688736373787924</v>
      </c>
      <c r="E71">
        <f>E16+(11/0.017)*(E17*E50-E32*E51)</f>
        <v>-0.029174885040989532</v>
      </c>
      <c r="F71">
        <f>F16+(11/0.017)*(F17*F50-F32*F51)</f>
        <v>-0.026641085334648262</v>
      </c>
    </row>
    <row r="72" spans="1:6" ht="12.75">
      <c r="A72" t="s">
        <v>76</v>
      </c>
      <c r="B72">
        <f>B17+(12/0.017)*(B18*B50-B33*B51)</f>
        <v>-0.01187247218278448</v>
      </c>
      <c r="C72">
        <f>C17+(12/0.017)*(C18*C50-C33*C51)</f>
        <v>-0.007366999481271982</v>
      </c>
      <c r="D72">
        <f>D17+(12/0.017)*(D18*D50-D33*D51)</f>
        <v>-0.026366160147948195</v>
      </c>
      <c r="E72">
        <f>E17+(12/0.017)*(E18*E50-E33*E51)</f>
        <v>-0.007320930951855876</v>
      </c>
      <c r="F72">
        <f>F17+(12/0.017)*(F18*F50-F33*F51)</f>
        <v>-0.02969022543982384</v>
      </c>
    </row>
    <row r="73" spans="1:6" ht="12.75">
      <c r="A73" t="s">
        <v>77</v>
      </c>
      <c r="B73">
        <f>B18+(13/0.017)*(B19*B50-B34*B51)</f>
        <v>0.0012371295156067613</v>
      </c>
      <c r="C73">
        <f>C18+(13/0.017)*(C19*C50-C34*C51)</f>
        <v>0.02203020772809152</v>
      </c>
      <c r="D73">
        <f>D18+(13/0.017)*(D19*D50-D34*D51)</f>
        <v>-0.003918164239238294</v>
      </c>
      <c r="E73">
        <f>E18+(13/0.017)*(E19*E50-E34*E51)</f>
        <v>0.006386366165896077</v>
      </c>
      <c r="F73">
        <f>F18+(13/0.017)*(F19*F50-F34*F51)</f>
        <v>-0.018107147834957406</v>
      </c>
    </row>
    <row r="74" spans="1:6" ht="12.75">
      <c r="A74" t="s">
        <v>78</v>
      </c>
      <c r="B74">
        <f>B19+(14/0.017)*(B20*B50-B35*B51)</f>
        <v>-0.20833009840661298</v>
      </c>
      <c r="C74">
        <f>C19+(14/0.017)*(C20*C50-C35*C51)</f>
        <v>-0.19444578782191754</v>
      </c>
      <c r="D74">
        <f>D19+(14/0.017)*(D20*D50-D35*D51)</f>
        <v>-0.2005578265373523</v>
      </c>
      <c r="E74">
        <f>E19+(14/0.017)*(E20*E50-E35*E51)</f>
        <v>-0.18444946464328812</v>
      </c>
      <c r="F74">
        <f>F19+(14/0.017)*(F20*F50-F35*F51)</f>
        <v>-0.15022831812205803</v>
      </c>
    </row>
    <row r="75" spans="1:6" ht="12.75">
      <c r="A75" t="s">
        <v>79</v>
      </c>
      <c r="B75" s="49">
        <f>B20</f>
        <v>0.0006703564</v>
      </c>
      <c r="C75" s="49">
        <f>C20</f>
        <v>0.004149858</v>
      </c>
      <c r="D75" s="49">
        <f>D20</f>
        <v>0.0002347132</v>
      </c>
      <c r="E75" s="49">
        <f>E20</f>
        <v>0.001480116</v>
      </c>
      <c r="F75" s="49">
        <f>F20</f>
        <v>-0.002061312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16.958462388619186</v>
      </c>
      <c r="C82">
        <f>C22+(2/0.017)*(C8*C51+C23*C50)</f>
        <v>1.321473123750249</v>
      </c>
      <c r="D82">
        <f>D22+(2/0.017)*(D8*D51+D23*D50)</f>
        <v>-7.489844523444088</v>
      </c>
      <c r="E82">
        <f>E22+(2/0.017)*(E8*E51+E23*E50)</f>
        <v>14.874276404940613</v>
      </c>
      <c r="F82">
        <f>F22+(2/0.017)*(F8*F51+F23*F50)</f>
        <v>-32.59734616556395</v>
      </c>
    </row>
    <row r="83" spans="1:6" ht="12.75">
      <c r="A83" t="s">
        <v>82</v>
      </c>
      <c r="B83">
        <f>B23+(3/0.017)*(B9*B51+B24*B50)</f>
        <v>0.36229488731120196</v>
      </c>
      <c r="C83">
        <f>C23+(3/0.017)*(C9*C51+C24*C50)</f>
        <v>-0.13445985144133168</v>
      </c>
      <c r="D83">
        <f>D23+(3/0.017)*(D9*D51+D24*D50)</f>
        <v>0.34342389988376976</v>
      </c>
      <c r="E83">
        <f>E23+(3/0.017)*(E9*E51+E24*E50)</f>
        <v>2.675565385260847</v>
      </c>
      <c r="F83">
        <f>F23+(3/0.017)*(F9*F51+F24*F50)</f>
        <v>9.561673619683017</v>
      </c>
    </row>
    <row r="84" spans="1:6" ht="12.75">
      <c r="A84" t="s">
        <v>83</v>
      </c>
      <c r="B84">
        <f>B24+(4/0.017)*(B10*B51+B25*B50)</f>
        <v>2.2346257539946435</v>
      </c>
      <c r="C84">
        <f>C24+(4/0.017)*(C10*C51+C25*C50)</f>
        <v>-0.8611838520766861</v>
      </c>
      <c r="D84">
        <f>D24+(4/0.017)*(D10*D51+D25*D50)</f>
        <v>-2.647440077362625</v>
      </c>
      <c r="E84">
        <f>E24+(4/0.017)*(E10*E51+E25*E50)</f>
        <v>-1.7369083740267224</v>
      </c>
      <c r="F84">
        <f>F24+(4/0.017)*(F10*F51+F25*F50)</f>
        <v>-1.3635421293873957</v>
      </c>
    </row>
    <row r="85" spans="1:6" ht="12.75">
      <c r="A85" t="s">
        <v>84</v>
      </c>
      <c r="B85">
        <f>B25+(5/0.017)*(B11*B51+B26*B50)</f>
        <v>0.06972692207690424</v>
      </c>
      <c r="C85">
        <f>C25+(5/0.017)*(C11*C51+C26*C50)</f>
        <v>-0.09284537432277022</v>
      </c>
      <c r="D85">
        <f>D25+(5/0.017)*(D11*D51+D26*D50)</f>
        <v>0.2445238012545998</v>
      </c>
      <c r="E85">
        <f>E25+(5/0.017)*(E11*E51+E26*E50)</f>
        <v>1.0791530332506154</v>
      </c>
      <c r="F85">
        <f>F25+(5/0.017)*(F11*F51+F26*F50)</f>
        <v>-0.63086042097785</v>
      </c>
    </row>
    <row r="86" spans="1:6" ht="12.75">
      <c r="A86" t="s">
        <v>85</v>
      </c>
      <c r="B86">
        <f>B26+(6/0.017)*(B12*B51+B27*B50)</f>
        <v>-0.44539618656562274</v>
      </c>
      <c r="C86">
        <f>C26+(6/0.017)*(C12*C51+C27*C50)</f>
        <v>-0.1235269087293324</v>
      </c>
      <c r="D86">
        <f>D26+(6/0.017)*(D12*D51+D27*D50)</f>
        <v>-0.22273034818354276</v>
      </c>
      <c r="E86">
        <f>E26+(6/0.017)*(E12*E51+E27*E50)</f>
        <v>-0.1411537910946503</v>
      </c>
      <c r="F86">
        <f>F26+(6/0.017)*(F12*F51+F27*F50)</f>
        <v>1.0529358442620314</v>
      </c>
    </row>
    <row r="87" spans="1:6" ht="12.75">
      <c r="A87" t="s">
        <v>86</v>
      </c>
      <c r="B87">
        <f>B27+(7/0.017)*(B13*B51+B28*B50)</f>
        <v>-0.08241218133715007</v>
      </c>
      <c r="C87">
        <f>C27+(7/0.017)*(C13*C51+C28*C50)</f>
        <v>0.06966808355381518</v>
      </c>
      <c r="D87">
        <f>D27+(7/0.017)*(D13*D51+D28*D50)</f>
        <v>-0.03175723824764117</v>
      </c>
      <c r="E87">
        <f>E27+(7/0.017)*(E13*E51+E28*E50)</f>
        <v>0.023104985737008026</v>
      </c>
      <c r="F87">
        <f>F27+(7/0.017)*(F13*F51+F28*F50)</f>
        <v>0.2568545455590735</v>
      </c>
    </row>
    <row r="88" spans="1:6" ht="12.75">
      <c r="A88" t="s">
        <v>87</v>
      </c>
      <c r="B88">
        <f>B28+(8/0.017)*(B14*B51+B29*B50)</f>
        <v>0.28092119332241344</v>
      </c>
      <c r="C88">
        <f>C28+(8/0.017)*(C14*C51+C29*C50)</f>
        <v>-0.008373082992113763</v>
      </c>
      <c r="D88">
        <f>D28+(8/0.017)*(D14*D51+D29*D50)</f>
        <v>-0.06799651447689721</v>
      </c>
      <c r="E88">
        <f>E28+(8/0.017)*(E14*E51+E29*E50)</f>
        <v>-0.401454176570276</v>
      </c>
      <c r="F88">
        <f>F28+(8/0.017)*(F14*F51+F29*F50)</f>
        <v>-0.29917083088111807</v>
      </c>
    </row>
    <row r="89" spans="1:6" ht="12.75">
      <c r="A89" t="s">
        <v>88</v>
      </c>
      <c r="B89">
        <f>B29+(9/0.017)*(B15*B51+B30*B50)</f>
        <v>-0.01833716711746943</v>
      </c>
      <c r="C89">
        <f>C29+(9/0.017)*(C15*C51+C30*C50)</f>
        <v>-0.055641773793801697</v>
      </c>
      <c r="D89">
        <f>D29+(9/0.017)*(D15*D51+D30*D50)</f>
        <v>-0.0022158203583162346</v>
      </c>
      <c r="E89">
        <f>E29+(9/0.017)*(E15*E51+E30*E50)</f>
        <v>-0.020010255736407124</v>
      </c>
      <c r="F89">
        <f>F29+(9/0.017)*(F15*F51+F30*F50)</f>
        <v>-0.03501628315247503</v>
      </c>
    </row>
    <row r="90" spans="1:6" ht="12.75">
      <c r="A90" t="s">
        <v>89</v>
      </c>
      <c r="B90">
        <f>B30+(10/0.017)*(B16*B51+B31*B50)</f>
        <v>0.01740188540430967</v>
      </c>
      <c r="C90">
        <f>C30+(10/0.017)*(C16*C51+C31*C50)</f>
        <v>-0.020475317951774704</v>
      </c>
      <c r="D90">
        <f>D30+(10/0.017)*(D16*D51+D31*D50)</f>
        <v>-0.01159527261356477</v>
      </c>
      <c r="E90">
        <f>E30+(10/0.017)*(E16*E51+E31*E50)</f>
        <v>0.004514494246839067</v>
      </c>
      <c r="F90">
        <f>F30+(10/0.017)*(F16*F51+F31*F50)</f>
        <v>0.3467983217427122</v>
      </c>
    </row>
    <row r="91" spans="1:6" ht="12.75">
      <c r="A91" t="s">
        <v>90</v>
      </c>
      <c r="B91">
        <f>B31+(11/0.017)*(B17*B51+B32*B50)</f>
        <v>0.0007244227335756776</v>
      </c>
      <c r="C91">
        <f>C31+(11/0.017)*(C17*C51+C32*C50)</f>
        <v>0.005925148574228271</v>
      </c>
      <c r="D91">
        <f>D31+(11/0.017)*(D17*D51+D32*D50)</f>
        <v>0.0113656245233883</v>
      </c>
      <c r="E91">
        <f>E31+(11/0.017)*(E17*E51+E32*E50)</f>
        <v>-0.015673281823988226</v>
      </c>
      <c r="F91">
        <f>F31+(11/0.017)*(F17*F51+F32*F50)</f>
        <v>-0.0016806394936421526</v>
      </c>
    </row>
    <row r="92" spans="1:6" ht="12.75">
      <c r="A92" t="s">
        <v>91</v>
      </c>
      <c r="B92">
        <f>B32+(12/0.017)*(B18*B51+B33*B50)</f>
        <v>0.005245168362530762</v>
      </c>
      <c r="C92">
        <f>C32+(12/0.017)*(C18*C51+C33*C50)</f>
        <v>0.00984847136768237</v>
      </c>
      <c r="D92">
        <f>D32+(12/0.017)*(D18*D51+D33*D50)</f>
        <v>0.016081925061865843</v>
      </c>
      <c r="E92">
        <f>E32+(12/0.017)*(E18*E51+E33*E50)</f>
        <v>-0.05668191858434681</v>
      </c>
      <c r="F92">
        <f>F32+(12/0.017)*(F18*F51+F33*F50)</f>
        <v>-0.01863769525975136</v>
      </c>
    </row>
    <row r="93" spans="1:6" ht="12.75">
      <c r="A93" t="s">
        <v>92</v>
      </c>
      <c r="B93">
        <f>B33+(13/0.017)*(B19*B51+B34*B50)</f>
        <v>0.0787259989931989</v>
      </c>
      <c r="C93">
        <f>C33+(13/0.017)*(C19*C51+C34*C50)</f>
        <v>0.07261181138234962</v>
      </c>
      <c r="D93">
        <f>D33+(13/0.017)*(D19*D51+D34*D50)</f>
        <v>0.07446811227380871</v>
      </c>
      <c r="E93">
        <f>E33+(13/0.017)*(E19*E51+E34*E50)</f>
        <v>0.0623805620011476</v>
      </c>
      <c r="F93">
        <f>F33+(13/0.017)*(F19*F51+F34*F50)</f>
        <v>0.04102371704663551</v>
      </c>
    </row>
    <row r="94" spans="1:6" ht="12.75">
      <c r="A94" t="s">
        <v>93</v>
      </c>
      <c r="B94">
        <f>B34+(14/0.017)*(B20*B51+B35*B50)</f>
        <v>-0.001504323040285589</v>
      </c>
      <c r="C94">
        <f>C34+(14/0.017)*(C20*C51+C35*C50)</f>
        <v>-0.0023432128273446788</v>
      </c>
      <c r="D94">
        <f>D34+(14/0.017)*(D20*D51+D35*D50)</f>
        <v>0.002286707539750331</v>
      </c>
      <c r="E94">
        <f>E34+(14/0.017)*(E20*E51+E35*E50)</f>
        <v>0.002689107329524941</v>
      </c>
      <c r="F94">
        <f>F34+(14/0.017)*(F20*F51+F35*F50)</f>
        <v>-0.02714395688731564</v>
      </c>
    </row>
    <row r="95" spans="1:6" ht="12.75">
      <c r="A95" t="s">
        <v>94</v>
      </c>
      <c r="B95" s="49">
        <f>B35</f>
        <v>0.0004203758</v>
      </c>
      <c r="C95" s="49">
        <f>C35</f>
        <v>-0.0004537889</v>
      </c>
      <c r="D95" s="49">
        <f>D35</f>
        <v>0.002077366</v>
      </c>
      <c r="E95" s="49">
        <f>E35</f>
        <v>-0.001153564</v>
      </c>
      <c r="F95" s="49">
        <f>F35</f>
        <v>0.003803384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5.183285646144359</v>
      </c>
      <c r="C103">
        <f>C63*10000/C62</f>
        <v>1.522947565556038</v>
      </c>
      <c r="D103">
        <f>D63*10000/D62</f>
        <v>-0.11026225436349618</v>
      </c>
      <c r="E103">
        <f>E63*10000/E62</f>
        <v>1.5323207386159023</v>
      </c>
      <c r="F103">
        <f>F63*10000/F62</f>
        <v>0.37526226238772364</v>
      </c>
      <c r="G103">
        <f>AVERAGE(C103:E103)</f>
        <v>0.9816686832694814</v>
      </c>
      <c r="H103">
        <f>STDEV(C103:E103)</f>
        <v>0.9456515444461177</v>
      </c>
      <c r="I103">
        <f>(B103*B4+C103*C4+D103*D4+E103*E4+F103*F4)/SUM(B4:F4)</f>
        <v>1.509332150618608</v>
      </c>
      <c r="K103">
        <f>(LN(H103)+LN(H123))/2-LN(K114*K115^3)</f>
        <v>-3.702584019385971</v>
      </c>
    </row>
    <row r="104" spans="1:11" ht="12.75">
      <c r="A104" t="s">
        <v>68</v>
      </c>
      <c r="B104">
        <f>B64*10000/B62</f>
        <v>-0.5699013849006495</v>
      </c>
      <c r="C104">
        <f>C64*10000/C62</f>
        <v>-0.10745150192054159</v>
      </c>
      <c r="D104">
        <f>D64*10000/D62</f>
        <v>-0.0720051162568601</v>
      </c>
      <c r="E104">
        <f>E64*10000/E62</f>
        <v>-0.07086835479211724</v>
      </c>
      <c r="F104">
        <f>F64*10000/F62</f>
        <v>-1.0497086494464314</v>
      </c>
      <c r="G104">
        <f>AVERAGE(C104:E104)</f>
        <v>-0.08344165765650631</v>
      </c>
      <c r="H104">
        <f>STDEV(C104:E104)</f>
        <v>0.020800901971894162</v>
      </c>
      <c r="I104">
        <f>(B104*B4+C104*C4+D104*D4+E104*E4+F104*F4)/SUM(B4:F4)</f>
        <v>-0.2827412641861311</v>
      </c>
      <c r="K104">
        <f>(LN(H104)+LN(H124))/2-LN(K114*K115^4)</f>
        <v>-5.2800985814443795</v>
      </c>
    </row>
    <row r="105" spans="1:11" ht="12.75">
      <c r="A105" t="s">
        <v>69</v>
      </c>
      <c r="B105">
        <f>B65*10000/B62</f>
        <v>-1.1618792841950512</v>
      </c>
      <c r="C105">
        <f>C65*10000/C62</f>
        <v>-0.9342797080530376</v>
      </c>
      <c r="D105">
        <f>D65*10000/D62</f>
        <v>-0.09064243111841433</v>
      </c>
      <c r="E105">
        <f>E65*10000/E62</f>
        <v>-0.8916674736373804</v>
      </c>
      <c r="F105">
        <f>F65*10000/F62</f>
        <v>-0.6560380666074144</v>
      </c>
      <c r="G105">
        <f>AVERAGE(C105:E105)</f>
        <v>-0.6388632042696109</v>
      </c>
      <c r="H105">
        <f>STDEV(C105:E105)</f>
        <v>0.4752509470967369</v>
      </c>
      <c r="I105">
        <f>(B105*B4+C105*C4+D105*D4+E105*E4+F105*F4)/SUM(B4:F4)</f>
        <v>-0.7169292800315962</v>
      </c>
      <c r="K105">
        <f>(LN(H105)+LN(H125))/2-LN(K114*K115^5)</f>
        <v>-3.320529443227929</v>
      </c>
    </row>
    <row r="106" spans="1:11" ht="12.75">
      <c r="A106" t="s">
        <v>70</v>
      </c>
      <c r="B106">
        <f>B66*10000/B62</f>
        <v>1.905941576883719</v>
      </c>
      <c r="C106">
        <f>C66*10000/C62</f>
        <v>0.8992619539874491</v>
      </c>
      <c r="D106">
        <f>D66*10000/D62</f>
        <v>1.3174797215611518</v>
      </c>
      <c r="E106">
        <f>E66*10000/E62</f>
        <v>0.14769066428634745</v>
      </c>
      <c r="F106">
        <f>F66*10000/F62</f>
        <v>12.641656641958894</v>
      </c>
      <c r="G106">
        <f>AVERAGE(C106:E106)</f>
        <v>0.7881441132783161</v>
      </c>
      <c r="H106">
        <f>STDEV(C106:E106)</f>
        <v>0.5927579527284842</v>
      </c>
      <c r="I106">
        <f>(B106*B4+C106*C4+D106*D4+E106*E4+F106*F4)/SUM(B4:F4)</f>
        <v>2.530655085821485</v>
      </c>
      <c r="K106">
        <f>(LN(H106)+LN(H126))/2-LN(K114*K115^6)</f>
        <v>-3.8355313140327256</v>
      </c>
    </row>
    <row r="107" spans="1:11" ht="12.75">
      <c r="A107" t="s">
        <v>71</v>
      </c>
      <c r="B107">
        <f>B67*10000/B62</f>
        <v>0.3377896018100542</v>
      </c>
      <c r="C107">
        <f>C67*10000/C62</f>
        <v>-0.30968132707999546</v>
      </c>
      <c r="D107">
        <f>D67*10000/D62</f>
        <v>0.04384848660791973</v>
      </c>
      <c r="E107">
        <f>E67*10000/E62</f>
        <v>-0.05956440399464956</v>
      </c>
      <c r="F107">
        <f>F67*10000/F62</f>
        <v>0.0674604192288777</v>
      </c>
      <c r="G107">
        <f>AVERAGE(C107:E107)</f>
        <v>-0.1084657481555751</v>
      </c>
      <c r="H107">
        <f>STDEV(C107:E107)</f>
        <v>0.1817672643440286</v>
      </c>
      <c r="I107">
        <f>(B107*B4+C107*C4+D107*D4+E107*E4+F107*F4)/SUM(B4:F4)</f>
        <v>-0.020391110832065518</v>
      </c>
      <c r="K107">
        <f>(LN(H107)+LN(H127))/2-LN(K114*K115^7)</f>
        <v>-3.856045278989113</v>
      </c>
    </row>
    <row r="108" spans="1:9" ht="12.75">
      <c r="A108" t="s">
        <v>72</v>
      </c>
      <c r="B108">
        <f>B68*10000/B62</f>
        <v>0.14482074767113906</v>
      </c>
      <c r="C108">
        <f>C68*10000/C62</f>
        <v>0.026865207744977363</v>
      </c>
      <c r="D108">
        <f>D68*10000/D62</f>
        <v>0.027706870029017904</v>
      </c>
      <c r="E108">
        <f>E68*10000/E62</f>
        <v>-0.06790491099473907</v>
      </c>
      <c r="F108">
        <f>F68*10000/F62</f>
        <v>-0.07133062327244398</v>
      </c>
      <c r="G108">
        <f>AVERAGE(C108:E108)</f>
        <v>-0.004444277740247933</v>
      </c>
      <c r="H108">
        <f>STDEV(C108:E108)</f>
        <v>0.05496013171969172</v>
      </c>
      <c r="I108">
        <f>(B108*B4+C108*C4+D108*D4+E108*E4+F108*F4)/SUM(B4:F4)</f>
        <v>0.008250188403948863</v>
      </c>
    </row>
    <row r="109" spans="1:9" ht="12.75">
      <c r="A109" t="s">
        <v>73</v>
      </c>
      <c r="B109">
        <f>B69*10000/B62</f>
        <v>-0.04917028913340568</v>
      </c>
      <c r="C109">
        <f>C69*10000/C62</f>
        <v>0.018756117416767443</v>
      </c>
      <c r="D109">
        <f>D69*10000/D62</f>
        <v>0.022827801539158022</v>
      </c>
      <c r="E109">
        <f>E69*10000/E62</f>
        <v>0.026912878152044104</v>
      </c>
      <c r="F109">
        <f>F69*10000/F62</f>
        <v>0.0011795254937819603</v>
      </c>
      <c r="G109">
        <f>AVERAGE(C109:E109)</f>
        <v>0.02283226570265652</v>
      </c>
      <c r="H109">
        <f>STDEV(C109:E109)</f>
        <v>0.0040783822000524566</v>
      </c>
      <c r="I109">
        <f>(B109*B4+C109*C4+D109*D4+E109*E4+F109*F4)/SUM(B4:F4)</f>
        <v>0.009517798455167254</v>
      </c>
    </row>
    <row r="110" spans="1:11" ht="12.75">
      <c r="A110" t="s">
        <v>74</v>
      </c>
      <c r="B110">
        <f>B70*10000/B62</f>
        <v>-0.4308243273059528</v>
      </c>
      <c r="C110">
        <f>C70*10000/C62</f>
        <v>-0.12718662353430146</v>
      </c>
      <c r="D110">
        <f>D70*10000/D62</f>
        <v>-0.09355763061783642</v>
      </c>
      <c r="E110">
        <f>E70*10000/E62</f>
        <v>-0.16862967731666248</v>
      </c>
      <c r="F110">
        <f>F70*10000/F62</f>
        <v>-0.433249573863786</v>
      </c>
      <c r="G110">
        <f>AVERAGE(C110:E110)</f>
        <v>-0.12979131048960013</v>
      </c>
      <c r="H110">
        <f>STDEV(C110:E110)</f>
        <v>0.03760374109698397</v>
      </c>
      <c r="I110">
        <f>(B110*B4+C110*C4+D110*D4+E110*E4+F110*F4)/SUM(B4:F4)</f>
        <v>-0.21385407799403233</v>
      </c>
      <c r="K110">
        <f>EXP(AVERAGE(K103:K107))</f>
        <v>0.018334738728896724</v>
      </c>
    </row>
    <row r="111" spans="1:9" ht="12.75">
      <c r="A111" t="s">
        <v>75</v>
      </c>
      <c r="B111">
        <f>B71*10000/B62</f>
        <v>0.0025579175960186553</v>
      </c>
      <c r="C111">
        <f>C71*10000/C62</f>
        <v>-0.036561216517415875</v>
      </c>
      <c r="D111">
        <f>D71*10000/D62</f>
        <v>-0.0009688734434262769</v>
      </c>
      <c r="E111">
        <f>E71*10000/E62</f>
        <v>-0.02917496425765778</v>
      </c>
      <c r="F111">
        <f>F71*10000/F62</f>
        <v>-0.026641382825940262</v>
      </c>
      <c r="G111">
        <f>AVERAGE(C111:E111)</f>
        <v>-0.022235018072833308</v>
      </c>
      <c r="H111">
        <f>STDEV(C111:E111)</f>
        <v>0.018783659418769784</v>
      </c>
      <c r="I111">
        <f>(B111*B4+C111*C4+D111*D4+E111*E4+F111*F4)/SUM(B4:F4)</f>
        <v>-0.019233576326424792</v>
      </c>
    </row>
    <row r="112" spans="1:9" ht="12.75">
      <c r="A112" t="s">
        <v>76</v>
      </c>
      <c r="B112">
        <f>B72*10000/B62</f>
        <v>-0.0118724878060658</v>
      </c>
      <c r="C112">
        <f>C72*10000/C62</f>
        <v>-0.007367008299422342</v>
      </c>
      <c r="D112">
        <f>D72*10000/D62</f>
        <v>-0.02636615486987798</v>
      </c>
      <c r="E112">
        <f>E72*10000/E62</f>
        <v>-0.007320950829903644</v>
      </c>
      <c r="F112">
        <f>F72*10000/F62</f>
        <v>-0.0296905569797523</v>
      </c>
      <c r="G112">
        <f>AVERAGE(C112:E112)</f>
        <v>-0.013684704666401322</v>
      </c>
      <c r="H112">
        <f>STDEV(C112:E112)</f>
        <v>0.01098248217708858</v>
      </c>
      <c r="I112">
        <f>(B112*B4+C112*C4+D112*D4+E112*E4+F112*F4)/SUM(B4:F4)</f>
        <v>-0.015555842868218697</v>
      </c>
    </row>
    <row r="113" spans="1:9" ht="12.75">
      <c r="A113" t="s">
        <v>77</v>
      </c>
      <c r="B113">
        <f>B73*10000/B62</f>
        <v>0.0012371311435762484</v>
      </c>
      <c r="C113">
        <f>C73*10000/C62</f>
        <v>0.022030234097807536</v>
      </c>
      <c r="D113">
        <f>D73*10000/D62</f>
        <v>-0.003918163454886464</v>
      </c>
      <c r="E113">
        <f>E73*10000/E62</f>
        <v>0.006386383506380853</v>
      </c>
      <c r="F113">
        <f>F73*10000/F62</f>
        <v>-0.01810735003087909</v>
      </c>
      <c r="G113">
        <f>AVERAGE(C113:E113)</f>
        <v>0.008166151383100641</v>
      </c>
      <c r="H113">
        <f>STDEV(C113:E113)</f>
        <v>0.0130654320311047</v>
      </c>
      <c r="I113">
        <f>(B113*B4+C113*C4+D113*D4+E113*E4+F113*F4)/SUM(B4:F4)</f>
        <v>0.003659915528964187</v>
      </c>
    </row>
    <row r="114" spans="1:11" ht="12.75">
      <c r="A114" t="s">
        <v>78</v>
      </c>
      <c r="B114">
        <f>B74*10000/B62</f>
        <v>-0.208330372553369</v>
      </c>
      <c r="C114">
        <f>C74*10000/C62</f>
        <v>-0.19444602056961874</v>
      </c>
      <c r="D114">
        <f>D74*10000/D62</f>
        <v>-0.2005577863889847</v>
      </c>
      <c r="E114">
        <f>E74*10000/E62</f>
        <v>-0.1844499654669256</v>
      </c>
      <c r="F114">
        <f>F74*10000/F62</f>
        <v>-0.15022999566694376</v>
      </c>
      <c r="G114">
        <f>AVERAGE(C114:E114)</f>
        <v>-0.19315125747517636</v>
      </c>
      <c r="H114">
        <f>STDEV(C114:E114)</f>
        <v>0.008131591622635137</v>
      </c>
      <c r="I114">
        <f>(B114*B4+C114*C4+D114*D4+E114*E4+F114*F4)/SUM(B4:F4)</f>
        <v>-0.18962538195978146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0.0006703572821386533</v>
      </c>
      <c r="C115">
        <f>C75*10000/C62</f>
        <v>0.004149862967296647</v>
      </c>
      <c r="D115">
        <f>D75*10000/D62</f>
        <v>0.0002347131530142902</v>
      </c>
      <c r="E115">
        <f>E75*10000/E62</f>
        <v>0.00148012001886273</v>
      </c>
      <c r="F115">
        <f>F75*10000/F62</f>
        <v>-0.0020613350179199685</v>
      </c>
      <c r="G115">
        <f>AVERAGE(C115:E115)</f>
        <v>0.0019548987130578893</v>
      </c>
      <c r="H115">
        <f>STDEV(C115:E115)</f>
        <v>0.0020002901348092073</v>
      </c>
      <c r="I115">
        <f>(B115*B4+C115*C4+D115*D4+E115*E4+F115*F4)/SUM(B4:F4)</f>
        <v>0.0012334213148868618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16.958484704681467</v>
      </c>
      <c r="C122">
        <f>C82*10000/C62</f>
        <v>1.321474705527027</v>
      </c>
      <c r="D122">
        <f>D82*10000/D62</f>
        <v>-7.489843024100799</v>
      </c>
      <c r="E122">
        <f>E82*10000/E62</f>
        <v>14.874316792096133</v>
      </c>
      <c r="F122">
        <f>F82*10000/F62</f>
        <v>-32.5977101682502</v>
      </c>
      <c r="G122">
        <f>AVERAGE(C122:E122)</f>
        <v>2.901982824507454</v>
      </c>
      <c r="H122">
        <f>STDEV(C122:E122)</f>
        <v>11.265541065866374</v>
      </c>
      <c r="I122">
        <f>(B122*B4+C122*C4+D122*D4+E122*E4+F122*F4)/SUM(B4:F4)</f>
        <v>0.2043450717373652</v>
      </c>
    </row>
    <row r="123" spans="1:9" ht="12.75">
      <c r="A123" t="s">
        <v>82</v>
      </c>
      <c r="B123">
        <f>B83*10000/B62</f>
        <v>0.3622953640640516</v>
      </c>
      <c r="C123">
        <f>C83*10000/C62</f>
        <v>-0.13446001238707228</v>
      </c>
      <c r="D123">
        <f>D83*10000/D62</f>
        <v>0.34342383113597164</v>
      </c>
      <c r="E123">
        <f>E83*10000/E62</f>
        <v>2.6755726500495585</v>
      </c>
      <c r="F123">
        <f>F83*10000/F62</f>
        <v>9.561780391408083</v>
      </c>
      <c r="G123">
        <f>AVERAGE(C123:E123)</f>
        <v>0.9615121562661525</v>
      </c>
      <c r="H123">
        <f>STDEV(C123:E123)</f>
        <v>1.5035277763436394</v>
      </c>
      <c r="I123">
        <f>(B123*B4+C123*C4+D123*D4+E123*E4+F123*F4)/SUM(B4:F4)</f>
        <v>2.0216253559537</v>
      </c>
    </row>
    <row r="124" spans="1:9" ht="12.75">
      <c r="A124" t="s">
        <v>83</v>
      </c>
      <c r="B124">
        <f>B84*10000/B62</f>
        <v>2.2346286945942304</v>
      </c>
      <c r="C124">
        <f>C84*10000/C62</f>
        <v>-0.8611848828964541</v>
      </c>
      <c r="D124">
        <f>D84*10000/D62</f>
        <v>-2.6474395473888057</v>
      </c>
      <c r="E124">
        <f>E84*10000/E62</f>
        <v>-1.7369130901410874</v>
      </c>
      <c r="F124">
        <f>F84*10000/F62</f>
        <v>-1.3635573555654839</v>
      </c>
      <c r="G124">
        <f>AVERAGE(C124:E124)</f>
        <v>-1.7485125068087826</v>
      </c>
      <c r="H124">
        <f>STDEV(C124:E124)</f>
        <v>0.8931838228805101</v>
      </c>
      <c r="I124">
        <f>(B124*B4+C124*C4+D124*D4+E124*E4+F124*F4)/SUM(B4:F4)</f>
        <v>-1.1203015410557984</v>
      </c>
    </row>
    <row r="125" spans="1:9" ht="12.75">
      <c r="A125" t="s">
        <v>84</v>
      </c>
      <c r="B125">
        <f>B85*10000/B62</f>
        <v>0.06972701383229457</v>
      </c>
      <c r="C125">
        <f>C85*10000/C62</f>
        <v>-0.09284548545681783</v>
      </c>
      <c r="D125">
        <f>D85*10000/D62</f>
        <v>0.24452375230496953</v>
      </c>
      <c r="E125">
        <f>E85*10000/E62</f>
        <v>1.0791559634046743</v>
      </c>
      <c r="F125">
        <f>F85*10000/F62</f>
        <v>-0.6308674655662875</v>
      </c>
      <c r="G125">
        <f>AVERAGE(C125:E125)</f>
        <v>0.410278076750942</v>
      </c>
      <c r="H125">
        <f>STDEV(C125:E125)</f>
        <v>0.6033263802352461</v>
      </c>
      <c r="I125">
        <f>(B125*B4+C125*C4+D125*D4+E125*E4+F125*F4)/SUM(B4:F4)</f>
        <v>0.22213452855142313</v>
      </c>
    </row>
    <row r="126" spans="1:9" ht="12.75">
      <c r="A126" t="s">
        <v>85</v>
      </c>
      <c r="B126">
        <f>B86*10000/B62</f>
        <v>-0.4453967726735381</v>
      </c>
      <c r="C126">
        <f>C86*10000/C62</f>
        <v>-0.12352705658856024</v>
      </c>
      <c r="D126">
        <f>D86*10000/D62</f>
        <v>-0.2227303035966022</v>
      </c>
      <c r="E126">
        <f>E86*10000/E62</f>
        <v>-0.1411541743603607</v>
      </c>
      <c r="F126">
        <f>F86*10000/F62</f>
        <v>1.0529476020129176</v>
      </c>
      <c r="G126">
        <f>AVERAGE(C126:E126)</f>
        <v>-0.1624705115151744</v>
      </c>
      <c r="H126">
        <f>STDEV(C126:E126)</f>
        <v>0.05292552055963089</v>
      </c>
      <c r="I126">
        <f>(B126*B4+C126*C4+D126*D4+E126*E4+F126*F4)/SUM(B4:F4)</f>
        <v>-0.04136217258745334</v>
      </c>
    </row>
    <row r="127" spans="1:9" ht="12.75">
      <c r="A127" t="s">
        <v>86</v>
      </c>
      <c r="B127">
        <f>B87*10000/B62</f>
        <v>-0.08241228978538843</v>
      </c>
      <c r="C127">
        <f>C87*10000/C62</f>
        <v>0.06966816694511141</v>
      </c>
      <c r="D127">
        <f>D87*10000/D62</f>
        <v>-0.031757231890366076</v>
      </c>
      <c r="E127">
        <f>E87*10000/E62</f>
        <v>0.02310504847247339</v>
      </c>
      <c r="F127">
        <f>F87*10000/F62</f>
        <v>0.2568574137601867</v>
      </c>
      <c r="G127">
        <f>AVERAGE(C127:E127)</f>
        <v>0.020338661175739573</v>
      </c>
      <c r="H127">
        <f>STDEV(C127:E127)</f>
        <v>0.05076925798394701</v>
      </c>
      <c r="I127">
        <f>(B127*B4+C127*C4+D127*D4+E127*E4+F127*F4)/SUM(B4:F4)</f>
        <v>0.0370019698704667</v>
      </c>
    </row>
    <row r="128" spans="1:9" ht="12.75">
      <c r="A128" t="s">
        <v>87</v>
      </c>
      <c r="B128">
        <f>B88*10000/B62</f>
        <v>0.28092156299359605</v>
      </c>
      <c r="C128">
        <f>C88*10000/C62</f>
        <v>-0.008373093014525872</v>
      </c>
      <c r="D128">
        <f>D88*10000/D62</f>
        <v>-0.06799650086511698</v>
      </c>
      <c r="E128">
        <f>E88*10000/E62</f>
        <v>-0.401455266612697</v>
      </c>
      <c r="F128">
        <f>F88*10000/F62</f>
        <v>-0.2991741716127696</v>
      </c>
      <c r="G128">
        <f>AVERAGE(C128:E128)</f>
        <v>-0.1592749534974466</v>
      </c>
      <c r="H128">
        <f>STDEV(C128:E128)</f>
        <v>0.21184243138800124</v>
      </c>
      <c r="I128">
        <f>(B128*B4+C128*C4+D128*D4+E128*E4+F128*F4)/SUM(B4:F4)</f>
        <v>-0.11418926380183957</v>
      </c>
    </row>
    <row r="129" spans="1:9" ht="12.75">
      <c r="A129" t="s">
        <v>88</v>
      </c>
      <c r="B129">
        <f>B89*10000/B62</f>
        <v>-0.01833719124780354</v>
      </c>
      <c r="C129">
        <f>C89*10000/C62</f>
        <v>-0.055641840395886974</v>
      </c>
      <c r="D129">
        <f>D89*10000/D62</f>
        <v>-0.002215819914745561</v>
      </c>
      <c r="E129">
        <f>E89*10000/E62</f>
        <v>-0.020010310068953353</v>
      </c>
      <c r="F129">
        <f>F89*10000/F62</f>
        <v>-0.03501667416654917</v>
      </c>
      <c r="G129">
        <f>AVERAGE(C129:E129)</f>
        <v>-0.02595599012652863</v>
      </c>
      <c r="H129">
        <f>STDEV(C129:E129)</f>
        <v>0.02720474682152219</v>
      </c>
      <c r="I129">
        <f>(B129*B4+C129*C4+D129*D4+E129*E4+F129*F4)/SUM(B4:F4)</f>
        <v>-0.0260624386038704</v>
      </c>
    </row>
    <row r="130" spans="1:9" ht="12.75">
      <c r="A130" t="s">
        <v>89</v>
      </c>
      <c r="B130">
        <f>B90*10000/B62</f>
        <v>0.017401908303883322</v>
      </c>
      <c r="C130">
        <f>C90*10000/C62</f>
        <v>-0.0204753424603189</v>
      </c>
      <c r="D130">
        <f>D90*10000/D62</f>
        <v>-0.01159527029238252</v>
      </c>
      <c r="E130">
        <f>E90*10000/E62</f>
        <v>0.00451450650475174</v>
      </c>
      <c r="F130">
        <f>F90*10000/F62</f>
        <v>0.34680219431319886</v>
      </c>
      <c r="G130">
        <f>AVERAGE(C130:E130)</f>
        <v>-0.00918536874931656</v>
      </c>
      <c r="H130">
        <f>STDEV(C130:E130)</f>
        <v>0.012668024980624025</v>
      </c>
      <c r="I130">
        <f>(B130*B4+C130*C4+D130*D4+E130*E4+F130*F4)/SUM(B4:F4)</f>
        <v>0.0421361165267345</v>
      </c>
    </row>
    <row r="131" spans="1:9" ht="12.75">
      <c r="A131" t="s">
        <v>90</v>
      </c>
      <c r="B131">
        <f>B91*10000/B62</f>
        <v>0.0007244236868615634</v>
      </c>
      <c r="C131">
        <f>C91*10000/C62</f>
        <v>0.005925155666512066</v>
      </c>
      <c r="D131">
        <f>D91*10000/D62</f>
        <v>0.011365622248177807</v>
      </c>
      <c r="E131">
        <f>E91*10000/E62</f>
        <v>-0.015673324380631203</v>
      </c>
      <c r="F131">
        <f>F91*10000/F62</f>
        <v>-0.0016806582607309583</v>
      </c>
      <c r="G131">
        <f>AVERAGE(C131:E131)</f>
        <v>0.0005391511780195568</v>
      </c>
      <c r="H131">
        <f>STDEV(C131:E131)</f>
        <v>0.014301501388366245</v>
      </c>
      <c r="I131">
        <f>(B131*B4+C131*C4+D131*D4+E131*E4+F131*F4)/SUM(B4:F4)</f>
        <v>0.0002692755243939269</v>
      </c>
    </row>
    <row r="132" spans="1:9" ht="12.75">
      <c r="A132" t="s">
        <v>91</v>
      </c>
      <c r="B132">
        <f>B92*10000/B62</f>
        <v>0.005245175264778216</v>
      </c>
      <c r="C132">
        <f>C92*10000/C62</f>
        <v>0.009848483156104721</v>
      </c>
      <c r="D132">
        <f>D92*10000/D62</f>
        <v>0.016081921842529802</v>
      </c>
      <c r="E132">
        <f>E92*10000/E62</f>
        <v>-0.056682072489074586</v>
      </c>
      <c r="F132">
        <f>F92*10000/F62</f>
        <v>-0.018637903380102804</v>
      </c>
      <c r="G132">
        <f>AVERAGE(C132:E132)</f>
        <v>-0.010250555830146687</v>
      </c>
      <c r="H132">
        <f>STDEV(C132:E132)</f>
        <v>0.04033147956498223</v>
      </c>
      <c r="I132">
        <f>(B132*B4+C132*C4+D132*D4+E132*E4+F132*F4)/SUM(B4:F4)</f>
        <v>-0.009126680986814599</v>
      </c>
    </row>
    <row r="133" spans="1:9" ht="12.75">
      <c r="A133" t="s">
        <v>92</v>
      </c>
      <c r="B133">
        <f>B93*10000/B62</f>
        <v>0.07872610259069827</v>
      </c>
      <c r="C133">
        <f>C93*10000/C62</f>
        <v>0.07261189829722892</v>
      </c>
      <c r="D133">
        <f>D93*10000/D62</f>
        <v>0.0744680973665214</v>
      </c>
      <c r="E133">
        <f>E93*10000/E62</f>
        <v>0.062380731379031294</v>
      </c>
      <c r="F133">
        <f>F93*10000/F62</f>
        <v>0.041024175143534854</v>
      </c>
      <c r="G133">
        <f>AVERAGE(C133:E133)</f>
        <v>0.06982024234759386</v>
      </c>
      <c r="H133">
        <f>STDEV(C133:E133)</f>
        <v>0.0065093095897132865</v>
      </c>
      <c r="I133">
        <f>(B133*B4+C133*C4+D133*D4+E133*E4+F133*F4)/SUM(B4:F4)</f>
        <v>0.06726968129179353</v>
      </c>
    </row>
    <row r="134" spans="1:9" ht="12.75">
      <c r="A134" t="s">
        <v>93</v>
      </c>
      <c r="B134">
        <f>B94*10000/B62</f>
        <v>-0.0015043250198616784</v>
      </c>
      <c r="C134">
        <f>C94*10000/C62</f>
        <v>-0.0023432156321233533</v>
      </c>
      <c r="D134">
        <f>D94*10000/D62</f>
        <v>0.002286707081989213</v>
      </c>
      <c r="E134">
        <f>E94*10000/E62</f>
        <v>0.002689114631083213</v>
      </c>
      <c r="F134">
        <f>F94*10000/F62</f>
        <v>-0.02714425999399103</v>
      </c>
      <c r="G134">
        <f>AVERAGE(C134:E134)</f>
        <v>0.0008775353603163575</v>
      </c>
      <c r="H134">
        <f>STDEV(C134:E134)</f>
        <v>0.0027964997184637794</v>
      </c>
      <c r="I134">
        <f>(B134*B4+C134*C4+D134*D4+E134*E4+F134*F4)/SUM(B4:F4)</f>
        <v>-0.003204202513184712</v>
      </c>
    </row>
    <row r="135" spans="1:9" ht="12.75">
      <c r="A135" t="s">
        <v>94</v>
      </c>
      <c r="B135">
        <f>B95*10000/B62</f>
        <v>0.00042037635318296673</v>
      </c>
      <c r="C135">
        <f>C95*10000/C62</f>
        <v>-0.0004537894431761957</v>
      </c>
      <c r="D135">
        <f>D95*10000/D62</f>
        <v>0.0020773655841456046</v>
      </c>
      <c r="E135">
        <f>E95*10000/E62</f>
        <v>-0.0011535671321973183</v>
      </c>
      <c r="F135">
        <f>F95*10000/F62</f>
        <v>0.0038034264710031865</v>
      </c>
      <c r="G135">
        <f>AVERAGE(C135:E135)</f>
        <v>0.0001566696695906969</v>
      </c>
      <c r="H135">
        <f>STDEV(C135:E135)</f>
        <v>0.001699772573214979</v>
      </c>
      <c r="I135">
        <f>(B135*B4+C135*C4+D135*D4+E135*E4+F135*F4)/SUM(B4:F4)</f>
        <v>0.0006810319174756882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2005-07-29T06:11:14Z</cp:lastPrinted>
  <dcterms:created xsi:type="dcterms:W3CDTF">2005-07-29T06:11:14Z</dcterms:created>
  <dcterms:modified xsi:type="dcterms:W3CDTF">2005-08-06T09:42:27Z</dcterms:modified>
  <cp:category/>
  <cp:version/>
  <cp:contentType/>
  <cp:contentStatus/>
</cp:coreProperties>
</file>