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<sst xmlns="http://schemas.openxmlformats.org/spreadsheetml/2006/main" count="204" uniqueCount="98">
  <si>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02/08/2005       07:38:44</t>
  </si>
  <si>
    <t>LISSNER</t>
  </si>
  <si>
    <t>HCMQAP630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</si>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</sst>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011198"/>
        <c:axId val="45100783"/>
      </c:lineChart>
      <c:catAx>
        <c:axId val="50111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100783"/>
        <c:crosses val="autoZero"/>
        <c:auto val="1"/>
        <c:lblOffset val="100"/>
        <c:noMultiLvlLbl val="0"/>
      </c:catAx>
      <c:valAx>
        <c:axId val="45100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1119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-0.002256</v>
      </c>
      <c r="C4" s="12">
        <v>-0.003757</v>
      </c>
      <c r="D4" s="12">
        <v>-0.003756</v>
      </c>
      <c r="E4" s="12">
        <v>-0.003756</v>
      </c>
      <c r="F4" s="24">
        <v>-0.002086</v>
      </c>
      <c r="G4" s="34">
        <v>-0.011707</v>
      </c>
    </row>
    <row r="5" spans="1:7" ht="12.75" thickBot="1">
      <c r="A5" s="44" t="s">
        <v>13</v>
      </c>
      <c r="B5" s="45">
        <v>-4.867585</v>
      </c>
      <c r="C5" s="46">
        <v>-2.209932</v>
      </c>
      <c r="D5" s="46">
        <v>0.094776</v>
      </c>
      <c r="E5" s="46">
        <v>2.568291</v>
      </c>
      <c r="F5" s="47">
        <v>4.508077</v>
      </c>
      <c r="G5" s="48">
        <v>4.047849</v>
      </c>
    </row>
    <row r="6" spans="1:7" ht="12.75" thickTop="1">
      <c r="A6" s="6" t="s">
        <v>14</v>
      </c>
      <c r="B6" s="39">
        <v>235.5672</v>
      </c>
      <c r="C6" s="40">
        <v>-110.3181</v>
      </c>
      <c r="D6" s="40">
        <v>97.11611</v>
      </c>
      <c r="E6" s="40">
        <v>-150.5313</v>
      </c>
      <c r="F6" s="41">
        <v>40.05252</v>
      </c>
      <c r="G6" s="42">
        <v>-0.002775124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2.613716</v>
      </c>
      <c r="C8" s="13">
        <v>2.85635</v>
      </c>
      <c r="D8" s="13">
        <v>1.256029</v>
      </c>
      <c r="E8" s="13">
        <v>3.186801</v>
      </c>
      <c r="F8" s="25">
        <v>-2.086969</v>
      </c>
      <c r="G8" s="35">
        <v>1.855353</v>
      </c>
    </row>
    <row r="9" spans="1:7" ht="12">
      <c r="A9" s="20" t="s">
        <v>17</v>
      </c>
      <c r="B9" s="29">
        <v>0.4760013</v>
      </c>
      <c r="C9" s="13">
        <v>0.1420297</v>
      </c>
      <c r="D9" s="13">
        <v>-0.3442391</v>
      </c>
      <c r="E9" s="13">
        <v>0.1025014</v>
      </c>
      <c r="F9" s="25">
        <v>-0.652146</v>
      </c>
      <c r="G9" s="35">
        <v>-0.04226028</v>
      </c>
    </row>
    <row r="10" spans="1:7" ht="12">
      <c r="A10" s="20" t="s">
        <v>18</v>
      </c>
      <c r="B10" s="29">
        <v>-0.3188372</v>
      </c>
      <c r="C10" s="13">
        <v>-0.9354937</v>
      </c>
      <c r="D10" s="13">
        <v>-0.2193065</v>
      </c>
      <c r="E10" s="13">
        <v>-1.056949</v>
      </c>
      <c r="F10" s="25">
        <v>0.1342489</v>
      </c>
      <c r="G10" s="35">
        <v>-0.5603821</v>
      </c>
    </row>
    <row r="11" spans="1:7" ht="12">
      <c r="A11" s="21" t="s">
        <v>19</v>
      </c>
      <c r="B11" s="31">
        <v>1.866766</v>
      </c>
      <c r="C11" s="15">
        <v>0.8130958</v>
      </c>
      <c r="D11" s="15">
        <v>0.8825693</v>
      </c>
      <c r="E11" s="15">
        <v>0.6899755</v>
      </c>
      <c r="F11" s="27">
        <v>12.84721</v>
      </c>
      <c r="G11" s="37">
        <v>2.560082</v>
      </c>
    </row>
    <row r="12" spans="1:7" ht="12">
      <c r="A12" s="20" t="s">
        <v>20</v>
      </c>
      <c r="B12" s="29">
        <v>0.3430088</v>
      </c>
      <c r="C12" s="13">
        <v>0.4245798</v>
      </c>
      <c r="D12" s="13">
        <v>0.003718801</v>
      </c>
      <c r="E12" s="13">
        <v>-0.048004</v>
      </c>
      <c r="F12" s="25">
        <v>0.2491129</v>
      </c>
      <c r="G12" s="35">
        <v>0.1743879</v>
      </c>
    </row>
    <row r="13" spans="1:7" ht="12">
      <c r="A13" s="20" t="s">
        <v>21</v>
      </c>
      <c r="B13" s="29">
        <v>0.04685992</v>
      </c>
      <c r="C13" s="13">
        <v>-0.06392941</v>
      </c>
      <c r="D13" s="13">
        <v>0.03912147</v>
      </c>
      <c r="E13" s="13">
        <v>-0.0834761</v>
      </c>
      <c r="F13" s="25">
        <v>0.0003316082</v>
      </c>
      <c r="G13" s="35">
        <v>-0.01923093</v>
      </c>
    </row>
    <row r="14" spans="1:7" ht="12">
      <c r="A14" s="20" t="s">
        <v>22</v>
      </c>
      <c r="B14" s="29">
        <v>-0.09606274</v>
      </c>
      <c r="C14" s="13">
        <v>0.01923553</v>
      </c>
      <c r="D14" s="13">
        <v>0.02954102</v>
      </c>
      <c r="E14" s="13">
        <v>0.02705683</v>
      </c>
      <c r="F14" s="25">
        <v>0.1089689</v>
      </c>
      <c r="G14" s="35">
        <v>0.01891572</v>
      </c>
    </row>
    <row r="15" spans="1:7" ht="12">
      <c r="A15" s="21" t="s">
        <v>23</v>
      </c>
      <c r="B15" s="31">
        <v>-0.3779297</v>
      </c>
      <c r="C15" s="15">
        <v>-0.1305027</v>
      </c>
      <c r="D15" s="15">
        <v>-0.082393</v>
      </c>
      <c r="E15" s="15">
        <v>-0.08541354</v>
      </c>
      <c r="F15" s="27">
        <v>-0.3628227</v>
      </c>
      <c r="G15" s="37">
        <v>-0.1748727</v>
      </c>
    </row>
    <row r="16" spans="1:7" ht="12">
      <c r="A16" s="20" t="s">
        <v>24</v>
      </c>
      <c r="B16" s="29">
        <v>0.04851404</v>
      </c>
      <c r="C16" s="13">
        <v>0.01061867</v>
      </c>
      <c r="D16" s="13">
        <v>-0.004208194</v>
      </c>
      <c r="E16" s="13">
        <v>0.0006193945</v>
      </c>
      <c r="F16" s="25">
        <v>-0.02764725</v>
      </c>
      <c r="G16" s="35">
        <v>0.005011215</v>
      </c>
    </row>
    <row r="17" spans="1:7" ht="12">
      <c r="A17" s="20" t="s">
        <v>25</v>
      </c>
      <c r="B17" s="29">
        <v>-0.02662973</v>
      </c>
      <c r="C17" s="13">
        <v>-0.01237294</v>
      </c>
      <c r="D17" s="13">
        <v>-0.004675516</v>
      </c>
      <c r="E17" s="13">
        <v>-0.02769314</v>
      </c>
      <c r="F17" s="25">
        <v>-0.03466424</v>
      </c>
      <c r="G17" s="35">
        <v>-0.01924396</v>
      </c>
    </row>
    <row r="18" spans="1:7" ht="12">
      <c r="A18" s="20" t="s">
        <v>26</v>
      </c>
      <c r="B18" s="29">
        <v>-0.06408983</v>
      </c>
      <c r="C18" s="13">
        <v>0.03343057</v>
      </c>
      <c r="D18" s="13">
        <v>-0.01144303</v>
      </c>
      <c r="E18" s="13">
        <v>0.04590288</v>
      </c>
      <c r="F18" s="25">
        <v>-0.04141716</v>
      </c>
      <c r="G18" s="35">
        <v>0.001547452</v>
      </c>
    </row>
    <row r="19" spans="1:7" ht="12">
      <c r="A19" s="21" t="s">
        <v>27</v>
      </c>
      <c r="B19" s="31">
        <v>-0.2057375</v>
      </c>
      <c r="C19" s="15">
        <v>-0.2008758</v>
      </c>
      <c r="D19" s="15">
        <v>-0.1937149</v>
      </c>
      <c r="E19" s="15">
        <v>-0.1957294</v>
      </c>
      <c r="F19" s="27">
        <v>-0.1432441</v>
      </c>
      <c r="G19" s="37">
        <v>-0.190919</v>
      </c>
    </row>
    <row r="20" spans="1:7" ht="12.75" thickBot="1">
      <c r="A20" s="44" t="s">
        <v>28</v>
      </c>
      <c r="B20" s="45">
        <v>0.004243076</v>
      </c>
      <c r="C20" s="46">
        <v>0.002399006</v>
      </c>
      <c r="D20" s="46">
        <v>0.002046878</v>
      </c>
      <c r="E20" s="46">
        <v>0.005367246</v>
      </c>
      <c r="F20" s="47">
        <v>0.001167667</v>
      </c>
      <c r="G20" s="48">
        <v>0.003130519</v>
      </c>
    </row>
    <row r="21" spans="1:7" ht="12.75" thickTop="1">
      <c r="A21" s="6" t="s">
        <v>29</v>
      </c>
      <c r="B21" s="39">
        <v>34.2945</v>
      </c>
      <c r="C21" s="40">
        <v>36.56274</v>
      </c>
      <c r="D21" s="40">
        <v>-19.99938</v>
      </c>
      <c r="E21" s="40">
        <v>5.777248</v>
      </c>
      <c r="F21" s="41">
        <v>-77.31908</v>
      </c>
      <c r="G21" s="43">
        <v>0.005604944</v>
      </c>
    </row>
    <row r="22" spans="1:7" ht="12">
      <c r="A22" s="20" t="s">
        <v>30</v>
      </c>
      <c r="B22" s="29">
        <v>-97.35477</v>
      </c>
      <c r="C22" s="13">
        <v>-44.19894</v>
      </c>
      <c r="D22" s="13">
        <v>1.895518</v>
      </c>
      <c r="E22" s="13">
        <v>51.36628</v>
      </c>
      <c r="F22" s="25">
        <v>90.16398</v>
      </c>
      <c r="G22" s="36">
        <v>0</v>
      </c>
    </row>
    <row r="23" spans="1:7" ht="12">
      <c r="A23" s="20" t="s">
        <v>31</v>
      </c>
      <c r="B23" s="29">
        <v>0.5269695</v>
      </c>
      <c r="C23" s="13">
        <v>-1.134469</v>
      </c>
      <c r="D23" s="13">
        <v>-0.7963829</v>
      </c>
      <c r="E23" s="13">
        <v>-1.590631</v>
      </c>
      <c r="F23" s="25">
        <v>5.131288</v>
      </c>
      <c r="G23" s="35">
        <v>-0.08574969</v>
      </c>
    </row>
    <row r="24" spans="1:7" ht="12">
      <c r="A24" s="20" t="s">
        <v>32</v>
      </c>
      <c r="B24" s="29">
        <v>0.1680936</v>
      </c>
      <c r="C24" s="13">
        <v>2.977762</v>
      </c>
      <c r="D24" s="13">
        <v>0.4498518</v>
      </c>
      <c r="E24" s="13">
        <v>0.7639285</v>
      </c>
      <c r="F24" s="25">
        <v>3.887458</v>
      </c>
      <c r="G24" s="35">
        <v>1.55235</v>
      </c>
    </row>
    <row r="25" spans="1:7" ht="12">
      <c r="A25" s="20" t="s">
        <v>33</v>
      </c>
      <c r="B25" s="29">
        <v>-0.08875633</v>
      </c>
      <c r="C25" s="13">
        <v>-0.9734345</v>
      </c>
      <c r="D25" s="13">
        <v>-0.06308637</v>
      </c>
      <c r="E25" s="13">
        <v>-0.319428</v>
      </c>
      <c r="F25" s="25">
        <v>-2.070145</v>
      </c>
      <c r="G25" s="35">
        <v>-0.6156746</v>
      </c>
    </row>
    <row r="26" spans="1:7" ht="12">
      <c r="A26" s="21" t="s">
        <v>34</v>
      </c>
      <c r="B26" s="31">
        <v>-1.767015</v>
      </c>
      <c r="C26" s="15">
        <v>-0.274078</v>
      </c>
      <c r="D26" s="15">
        <v>-0.5990963</v>
      </c>
      <c r="E26" s="15">
        <v>-0.1235476</v>
      </c>
      <c r="F26" s="27">
        <v>2.001801</v>
      </c>
      <c r="G26" s="37">
        <v>-0.2279252</v>
      </c>
    </row>
    <row r="27" spans="1:7" ht="12">
      <c r="A27" s="20" t="s">
        <v>35</v>
      </c>
      <c r="B27" s="29">
        <v>0.1310103</v>
      </c>
      <c r="C27" s="13">
        <v>-0.1960532</v>
      </c>
      <c r="D27" s="13">
        <v>-0.07467693</v>
      </c>
      <c r="E27" s="13">
        <v>-0.2297352</v>
      </c>
      <c r="F27" s="25">
        <v>0.4337623</v>
      </c>
      <c r="G27" s="35">
        <v>-0.0435547</v>
      </c>
    </row>
    <row r="28" spans="1:7" ht="12">
      <c r="A28" s="20" t="s">
        <v>36</v>
      </c>
      <c r="B28" s="29">
        <v>0.05307863</v>
      </c>
      <c r="C28" s="13">
        <v>0.4094804</v>
      </c>
      <c r="D28" s="13">
        <v>0.04358378</v>
      </c>
      <c r="E28" s="13">
        <v>-0.08025862</v>
      </c>
      <c r="F28" s="25">
        <v>0.3636076</v>
      </c>
      <c r="G28" s="35">
        <v>0.145981</v>
      </c>
    </row>
    <row r="29" spans="1:7" ht="12">
      <c r="A29" s="20" t="s">
        <v>37</v>
      </c>
      <c r="B29" s="29">
        <v>-0.1030419</v>
      </c>
      <c r="C29" s="13">
        <v>-0.032999</v>
      </c>
      <c r="D29" s="13">
        <v>-0.04160787</v>
      </c>
      <c r="E29" s="13">
        <v>-0.1229068</v>
      </c>
      <c r="F29" s="25">
        <v>-0.02408181</v>
      </c>
      <c r="G29" s="35">
        <v>-0.06563387</v>
      </c>
    </row>
    <row r="30" spans="1:7" ht="12">
      <c r="A30" s="21" t="s">
        <v>38</v>
      </c>
      <c r="B30" s="31">
        <v>-0.1339964</v>
      </c>
      <c r="C30" s="15">
        <v>0.05381812</v>
      </c>
      <c r="D30" s="15">
        <v>-0.01144054</v>
      </c>
      <c r="E30" s="15">
        <v>0.02072658</v>
      </c>
      <c r="F30" s="27">
        <v>0.2489046</v>
      </c>
      <c r="G30" s="37">
        <v>0.02908439</v>
      </c>
    </row>
    <row r="31" spans="1:7" ht="12">
      <c r="A31" s="20" t="s">
        <v>39</v>
      </c>
      <c r="B31" s="29">
        <v>0.01944341</v>
      </c>
      <c r="C31" s="13">
        <v>-0.004083981</v>
      </c>
      <c r="D31" s="13">
        <v>-0.0006452888</v>
      </c>
      <c r="E31" s="13">
        <v>-0.006249825</v>
      </c>
      <c r="F31" s="25">
        <v>0.05444888</v>
      </c>
      <c r="G31" s="35">
        <v>0.007441632</v>
      </c>
    </row>
    <row r="32" spans="1:7" ht="12">
      <c r="A32" s="20" t="s">
        <v>40</v>
      </c>
      <c r="B32" s="29">
        <v>-0.007114871</v>
      </c>
      <c r="C32" s="13">
        <v>0.02954871</v>
      </c>
      <c r="D32" s="13">
        <v>0.002725899</v>
      </c>
      <c r="E32" s="13">
        <v>-0.002056777</v>
      </c>
      <c r="F32" s="25">
        <v>0.03654163</v>
      </c>
      <c r="G32" s="35">
        <v>0.01112801</v>
      </c>
    </row>
    <row r="33" spans="1:7" ht="12">
      <c r="A33" s="20" t="s">
        <v>41</v>
      </c>
      <c r="B33" s="29">
        <v>0.06192284</v>
      </c>
      <c r="C33" s="13">
        <v>0.06881804</v>
      </c>
      <c r="D33" s="13">
        <v>0.08027703</v>
      </c>
      <c r="E33" s="13">
        <v>0.07058615</v>
      </c>
      <c r="F33" s="25">
        <v>0.06062185</v>
      </c>
      <c r="G33" s="35">
        <v>0.06990899</v>
      </c>
    </row>
    <row r="34" spans="1:7" ht="12">
      <c r="A34" s="21" t="s">
        <v>42</v>
      </c>
      <c r="B34" s="31">
        <v>-0.01091355</v>
      </c>
      <c r="C34" s="15">
        <v>0.009168806</v>
      </c>
      <c r="D34" s="15">
        <v>0.0007802347</v>
      </c>
      <c r="E34" s="15">
        <v>-0.009267394</v>
      </c>
      <c r="F34" s="27">
        <v>-0.03446675</v>
      </c>
      <c r="G34" s="37">
        <v>-0.005996648</v>
      </c>
    </row>
    <row r="35" spans="1:7" ht="12.75" thickBot="1">
      <c r="A35" s="22" t="s">
        <v>43</v>
      </c>
      <c r="B35" s="32">
        <v>-0.001444381</v>
      </c>
      <c r="C35" s="16">
        <v>-0.005012934</v>
      </c>
      <c r="D35" s="16">
        <v>0.003212938</v>
      </c>
      <c r="E35" s="16">
        <v>0.002291122</v>
      </c>
      <c r="F35" s="28">
        <v>0.007752536</v>
      </c>
      <c r="G35" s="38">
        <v>0.0009442695</v>
      </c>
    </row>
    <row r="36" spans="1:7" ht="12">
      <c r="A36" s="4" t="s">
        <v>44</v>
      </c>
      <c r="B36" s="3">
        <v>22.72644</v>
      </c>
      <c r="C36" s="3">
        <v>22.72034</v>
      </c>
      <c r="D36" s="3">
        <v>22.72644</v>
      </c>
      <c r="E36" s="3">
        <v>22.72034</v>
      </c>
      <c r="F36" s="3">
        <v>22.72644</v>
      </c>
      <c r="G36" s="3"/>
    </row>
    <row r="37" spans="1:6" ht="12">
      <c r="A37" s="4" t="s">
        <v>45</v>
      </c>
      <c r="B37" s="2">
        <v>-0.2431234</v>
      </c>
      <c r="C37" s="2">
        <v>-0.1571655</v>
      </c>
      <c r="D37" s="2">
        <v>-0.1403809</v>
      </c>
      <c r="E37" s="2">
        <v>-0.1235962</v>
      </c>
      <c r="F37" s="2">
        <v>-0.09206136</v>
      </c>
    </row>
    <row r="38" spans="1:7" ht="12">
      <c r="A38" s="4" t="s">
        <v>53</v>
      </c>
      <c r="B38" s="2">
        <v>-0.0003998588</v>
      </c>
      <c r="C38" s="2">
        <v>0.0001878118</v>
      </c>
      <c r="D38" s="2">
        <v>-0.0001650909</v>
      </c>
      <c r="E38" s="2">
        <v>0.000255846</v>
      </c>
      <c r="F38" s="2">
        <v>-6.689871E-05</v>
      </c>
      <c r="G38" s="2">
        <v>3.808869E-05</v>
      </c>
    </row>
    <row r="39" spans="1:7" ht="12.75" thickBot="1">
      <c r="A39" s="4" t="s">
        <v>54</v>
      </c>
      <c r="B39" s="2">
        <v>-6.219347E-05</v>
      </c>
      <c r="C39" s="2">
        <v>-6.132656E-05</v>
      </c>
      <c r="D39" s="2">
        <v>3.403025E-05</v>
      </c>
      <c r="E39" s="2">
        <v>-1.113551E-05</v>
      </c>
      <c r="F39" s="2">
        <v>0.0001320456</v>
      </c>
      <c r="G39" s="2">
        <v>0.0006896942</v>
      </c>
    </row>
    <row r="40" spans="2:7" ht="12.75" thickBot="1">
      <c r="B40" s="7" t="s">
        <v>46</v>
      </c>
      <c r="C40" s="18">
        <v>-0.003756</v>
      </c>
      <c r="D40" s="17" t="s">
        <v>47</v>
      </c>
      <c r="E40" s="18">
        <v>3.116495</v>
      </c>
      <c r="F40" s="17" t="s">
        <v>48</v>
      </c>
      <c r="G40" s="8">
        <v>55.059021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0.002256</v>
      </c>
      <c r="C4">
        <v>0.003757</v>
      </c>
      <c r="D4">
        <v>0.003756</v>
      </c>
      <c r="E4">
        <v>0.003756</v>
      </c>
      <c r="F4">
        <v>0.002086</v>
      </c>
      <c r="G4">
        <v>0.011707</v>
      </c>
    </row>
    <row r="5" spans="1:7" ht="12.75">
      <c r="A5" t="s">
        <v>13</v>
      </c>
      <c r="B5">
        <v>-4.867585</v>
      </c>
      <c r="C5">
        <v>-2.209932</v>
      </c>
      <c r="D5">
        <v>0.094776</v>
      </c>
      <c r="E5">
        <v>2.568291</v>
      </c>
      <c r="F5">
        <v>4.508077</v>
      </c>
      <c r="G5">
        <v>4.047849</v>
      </c>
    </row>
    <row r="6" spans="1:7" ht="12.75">
      <c r="A6" t="s">
        <v>14</v>
      </c>
      <c r="B6" s="49">
        <v>235.5672</v>
      </c>
      <c r="C6" s="49">
        <v>-110.3181</v>
      </c>
      <c r="D6" s="49">
        <v>97.11611</v>
      </c>
      <c r="E6" s="49">
        <v>-150.5313</v>
      </c>
      <c r="F6" s="49">
        <v>40.05252</v>
      </c>
      <c r="G6" s="49">
        <v>-0.002775124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2.613716</v>
      </c>
      <c r="C8" s="49">
        <v>2.85635</v>
      </c>
      <c r="D8" s="49">
        <v>1.256029</v>
      </c>
      <c r="E8" s="49">
        <v>3.186801</v>
      </c>
      <c r="F8" s="49">
        <v>-2.086969</v>
      </c>
      <c r="G8" s="49">
        <v>1.855353</v>
      </c>
    </row>
    <row r="9" spans="1:7" ht="12.75">
      <c r="A9" t="s">
        <v>17</v>
      </c>
      <c r="B9" s="49">
        <v>0.4760013</v>
      </c>
      <c r="C9" s="49">
        <v>0.1420297</v>
      </c>
      <c r="D9" s="49">
        <v>-0.3442391</v>
      </c>
      <c r="E9" s="49">
        <v>0.1025014</v>
      </c>
      <c r="F9" s="49">
        <v>-0.652146</v>
      </c>
      <c r="G9" s="49">
        <v>-0.04226028</v>
      </c>
    </row>
    <row r="10" spans="1:7" ht="12.75">
      <c r="A10" t="s">
        <v>18</v>
      </c>
      <c r="B10" s="49">
        <v>-0.3188372</v>
      </c>
      <c r="C10" s="49">
        <v>-0.9354937</v>
      </c>
      <c r="D10" s="49">
        <v>-0.2193065</v>
      </c>
      <c r="E10" s="49">
        <v>-1.056949</v>
      </c>
      <c r="F10" s="49">
        <v>0.1342489</v>
      </c>
      <c r="G10" s="49">
        <v>-0.5603821</v>
      </c>
    </row>
    <row r="11" spans="1:7" ht="12.75">
      <c r="A11" t="s">
        <v>19</v>
      </c>
      <c r="B11" s="49">
        <v>1.866766</v>
      </c>
      <c r="C11" s="49">
        <v>0.8130958</v>
      </c>
      <c r="D11" s="49">
        <v>0.8825693</v>
      </c>
      <c r="E11" s="49">
        <v>0.6899755</v>
      </c>
      <c r="F11" s="49">
        <v>12.84721</v>
      </c>
      <c r="G11" s="49">
        <v>2.560082</v>
      </c>
    </row>
    <row r="12" spans="1:7" ht="12.75">
      <c r="A12" t="s">
        <v>20</v>
      </c>
      <c r="B12" s="49">
        <v>0.3430088</v>
      </c>
      <c r="C12" s="49">
        <v>0.4245798</v>
      </c>
      <c r="D12" s="49">
        <v>0.003718801</v>
      </c>
      <c r="E12" s="49">
        <v>-0.048004</v>
      </c>
      <c r="F12" s="49">
        <v>0.2491129</v>
      </c>
      <c r="G12" s="49">
        <v>0.1743879</v>
      </c>
    </row>
    <row r="13" spans="1:7" ht="12.75">
      <c r="A13" t="s">
        <v>21</v>
      </c>
      <c r="B13" s="49">
        <v>0.04685992</v>
      </c>
      <c r="C13" s="49">
        <v>-0.06392941</v>
      </c>
      <c r="D13" s="49">
        <v>0.03912147</v>
      </c>
      <c r="E13" s="49">
        <v>-0.0834761</v>
      </c>
      <c r="F13" s="49">
        <v>0.0003316082</v>
      </c>
      <c r="G13" s="49">
        <v>-0.01923093</v>
      </c>
    </row>
    <row r="14" spans="1:7" ht="12.75">
      <c r="A14" t="s">
        <v>22</v>
      </c>
      <c r="B14" s="49">
        <v>-0.09606274</v>
      </c>
      <c r="C14" s="49">
        <v>0.01923553</v>
      </c>
      <c r="D14" s="49">
        <v>0.02954102</v>
      </c>
      <c r="E14" s="49">
        <v>0.02705683</v>
      </c>
      <c r="F14" s="49">
        <v>0.1089689</v>
      </c>
      <c r="G14" s="49">
        <v>0.01891572</v>
      </c>
    </row>
    <row r="15" spans="1:7" ht="12.75">
      <c r="A15" t="s">
        <v>23</v>
      </c>
      <c r="B15" s="49">
        <v>-0.3779297</v>
      </c>
      <c r="C15" s="49">
        <v>-0.1305027</v>
      </c>
      <c r="D15" s="49">
        <v>-0.082393</v>
      </c>
      <c r="E15" s="49">
        <v>-0.08541354</v>
      </c>
      <c r="F15" s="49">
        <v>-0.3628227</v>
      </c>
      <c r="G15" s="49">
        <v>-0.1748727</v>
      </c>
    </row>
    <row r="16" spans="1:7" ht="12.75">
      <c r="A16" t="s">
        <v>24</v>
      </c>
      <c r="B16" s="49">
        <v>0.04851404</v>
      </c>
      <c r="C16" s="49">
        <v>0.01061867</v>
      </c>
      <c r="D16" s="49">
        <v>-0.004208194</v>
      </c>
      <c r="E16" s="49">
        <v>0.0006193945</v>
      </c>
      <c r="F16" s="49">
        <v>-0.02764725</v>
      </c>
      <c r="G16" s="49">
        <v>0.005011215</v>
      </c>
    </row>
    <row r="17" spans="1:7" ht="12.75">
      <c r="A17" t="s">
        <v>25</v>
      </c>
      <c r="B17" s="49">
        <v>-0.02662973</v>
      </c>
      <c r="C17" s="49">
        <v>-0.01237294</v>
      </c>
      <c r="D17" s="49">
        <v>-0.004675516</v>
      </c>
      <c r="E17" s="49">
        <v>-0.02769314</v>
      </c>
      <c r="F17" s="49">
        <v>-0.03466424</v>
      </c>
      <c r="G17" s="49">
        <v>-0.01924396</v>
      </c>
    </row>
    <row r="18" spans="1:7" ht="12.75">
      <c r="A18" t="s">
        <v>26</v>
      </c>
      <c r="B18" s="49">
        <v>-0.06408983</v>
      </c>
      <c r="C18" s="49">
        <v>0.03343057</v>
      </c>
      <c r="D18" s="49">
        <v>-0.01144303</v>
      </c>
      <c r="E18" s="49">
        <v>0.04590288</v>
      </c>
      <c r="F18" s="49">
        <v>-0.04141716</v>
      </c>
      <c r="G18" s="49">
        <v>0.001547452</v>
      </c>
    </row>
    <row r="19" spans="1:7" ht="12.75">
      <c r="A19" t="s">
        <v>27</v>
      </c>
      <c r="B19" s="49">
        <v>-0.2057375</v>
      </c>
      <c r="C19" s="49">
        <v>-0.2008758</v>
      </c>
      <c r="D19" s="49">
        <v>-0.1937149</v>
      </c>
      <c r="E19" s="49">
        <v>-0.1957294</v>
      </c>
      <c r="F19" s="49">
        <v>-0.1432441</v>
      </c>
      <c r="G19" s="49">
        <v>-0.190919</v>
      </c>
    </row>
    <row r="20" spans="1:7" ht="12.75">
      <c r="A20" t="s">
        <v>28</v>
      </c>
      <c r="B20" s="49">
        <v>0.004243076</v>
      </c>
      <c r="C20" s="49">
        <v>0.002399006</v>
      </c>
      <c r="D20" s="49">
        <v>0.002046878</v>
      </c>
      <c r="E20" s="49">
        <v>0.005367246</v>
      </c>
      <c r="F20" s="49">
        <v>0.001167667</v>
      </c>
      <c r="G20" s="49">
        <v>0.003130519</v>
      </c>
    </row>
    <row r="21" spans="1:7" ht="12.75">
      <c r="A21" t="s">
        <v>29</v>
      </c>
      <c r="B21" s="49">
        <v>34.2945</v>
      </c>
      <c r="C21" s="49">
        <v>36.56274</v>
      </c>
      <c r="D21" s="49">
        <v>-19.99938</v>
      </c>
      <c r="E21" s="49">
        <v>5.777248</v>
      </c>
      <c r="F21" s="49">
        <v>-77.31908</v>
      </c>
      <c r="G21" s="49">
        <v>0.005604944</v>
      </c>
    </row>
    <row r="22" spans="1:7" ht="12.75">
      <c r="A22" t="s">
        <v>30</v>
      </c>
      <c r="B22" s="49">
        <v>-97.35477</v>
      </c>
      <c r="C22" s="49">
        <v>-44.19894</v>
      </c>
      <c r="D22" s="49">
        <v>1.895518</v>
      </c>
      <c r="E22" s="49">
        <v>51.36628</v>
      </c>
      <c r="F22" s="49">
        <v>90.16398</v>
      </c>
      <c r="G22" s="49">
        <v>0</v>
      </c>
    </row>
    <row r="23" spans="1:7" ht="12.75">
      <c r="A23" t="s">
        <v>31</v>
      </c>
      <c r="B23" s="49">
        <v>0.5269695</v>
      </c>
      <c r="C23" s="49">
        <v>-1.134469</v>
      </c>
      <c r="D23" s="49">
        <v>-0.7963829</v>
      </c>
      <c r="E23" s="49">
        <v>-1.590631</v>
      </c>
      <c r="F23" s="49">
        <v>5.131288</v>
      </c>
      <c r="G23" s="49">
        <v>-0.08574969</v>
      </c>
    </row>
    <row r="24" spans="1:7" ht="12.75">
      <c r="A24" t="s">
        <v>32</v>
      </c>
      <c r="B24" s="49">
        <v>0.1680936</v>
      </c>
      <c r="C24" s="49">
        <v>2.977762</v>
      </c>
      <c r="D24" s="49">
        <v>0.4498518</v>
      </c>
      <c r="E24" s="49">
        <v>0.7639285</v>
      </c>
      <c r="F24" s="49">
        <v>3.887458</v>
      </c>
      <c r="G24" s="49">
        <v>1.55235</v>
      </c>
    </row>
    <row r="25" spans="1:7" ht="12.75">
      <c r="A25" t="s">
        <v>33</v>
      </c>
      <c r="B25" s="49">
        <v>-0.08875633</v>
      </c>
      <c r="C25" s="49">
        <v>-0.9734345</v>
      </c>
      <c r="D25" s="49">
        <v>-0.06308637</v>
      </c>
      <c r="E25" s="49">
        <v>-0.319428</v>
      </c>
      <c r="F25" s="49">
        <v>-2.070145</v>
      </c>
      <c r="G25" s="49">
        <v>-0.6156746</v>
      </c>
    </row>
    <row r="26" spans="1:7" ht="12.75">
      <c r="A26" t="s">
        <v>34</v>
      </c>
      <c r="B26" s="49">
        <v>-1.767015</v>
      </c>
      <c r="C26" s="49">
        <v>-0.274078</v>
      </c>
      <c r="D26" s="49">
        <v>-0.5990963</v>
      </c>
      <c r="E26" s="49">
        <v>-0.1235476</v>
      </c>
      <c r="F26" s="49">
        <v>2.001801</v>
      </c>
      <c r="G26" s="49">
        <v>-0.2279252</v>
      </c>
    </row>
    <row r="27" spans="1:7" ht="12.75">
      <c r="A27" t="s">
        <v>35</v>
      </c>
      <c r="B27" s="49">
        <v>0.1310103</v>
      </c>
      <c r="C27" s="49">
        <v>-0.1960532</v>
      </c>
      <c r="D27" s="49">
        <v>-0.07467693</v>
      </c>
      <c r="E27" s="49">
        <v>-0.2297352</v>
      </c>
      <c r="F27" s="49">
        <v>0.4337623</v>
      </c>
      <c r="G27" s="49">
        <v>-0.0435547</v>
      </c>
    </row>
    <row r="28" spans="1:7" ht="12.75">
      <c r="A28" t="s">
        <v>36</v>
      </c>
      <c r="B28" s="49">
        <v>0.05307863</v>
      </c>
      <c r="C28" s="49">
        <v>0.4094804</v>
      </c>
      <c r="D28" s="49">
        <v>0.04358378</v>
      </c>
      <c r="E28" s="49">
        <v>-0.08025862</v>
      </c>
      <c r="F28" s="49">
        <v>0.3636076</v>
      </c>
      <c r="G28" s="49">
        <v>0.145981</v>
      </c>
    </row>
    <row r="29" spans="1:7" ht="12.75">
      <c r="A29" t="s">
        <v>37</v>
      </c>
      <c r="B29" s="49">
        <v>-0.1030419</v>
      </c>
      <c r="C29" s="49">
        <v>-0.032999</v>
      </c>
      <c r="D29" s="49">
        <v>-0.04160787</v>
      </c>
      <c r="E29" s="49">
        <v>-0.1229068</v>
      </c>
      <c r="F29" s="49">
        <v>-0.02408181</v>
      </c>
      <c r="G29" s="49">
        <v>-0.06563387</v>
      </c>
    </row>
    <row r="30" spans="1:7" ht="12.75">
      <c r="A30" t="s">
        <v>38</v>
      </c>
      <c r="B30" s="49">
        <v>-0.1339964</v>
      </c>
      <c r="C30" s="49">
        <v>0.05381812</v>
      </c>
      <c r="D30" s="49">
        <v>-0.01144054</v>
      </c>
      <c r="E30" s="49">
        <v>0.02072658</v>
      </c>
      <c r="F30" s="49">
        <v>0.2489046</v>
      </c>
      <c r="G30" s="49">
        <v>0.02908439</v>
      </c>
    </row>
    <row r="31" spans="1:7" ht="12.75">
      <c r="A31" t="s">
        <v>39</v>
      </c>
      <c r="B31" s="49">
        <v>0.01944341</v>
      </c>
      <c r="C31" s="49">
        <v>-0.004083981</v>
      </c>
      <c r="D31" s="49">
        <v>-0.0006452888</v>
      </c>
      <c r="E31" s="49">
        <v>-0.006249825</v>
      </c>
      <c r="F31" s="49">
        <v>0.05444888</v>
      </c>
      <c r="G31" s="49">
        <v>0.007441632</v>
      </c>
    </row>
    <row r="32" spans="1:7" ht="12.75">
      <c r="A32" t="s">
        <v>40</v>
      </c>
      <c r="B32" s="49">
        <v>-0.007114871</v>
      </c>
      <c r="C32" s="49">
        <v>0.02954871</v>
      </c>
      <c r="D32" s="49">
        <v>0.002725899</v>
      </c>
      <c r="E32" s="49">
        <v>-0.002056777</v>
      </c>
      <c r="F32" s="49">
        <v>0.03654163</v>
      </c>
      <c r="G32" s="49">
        <v>0.01112801</v>
      </c>
    </row>
    <row r="33" spans="1:7" ht="12.75">
      <c r="A33" t="s">
        <v>41</v>
      </c>
      <c r="B33" s="49">
        <v>0.06192284</v>
      </c>
      <c r="C33" s="49">
        <v>0.06881804</v>
      </c>
      <c r="D33" s="49">
        <v>0.08027703</v>
      </c>
      <c r="E33" s="49">
        <v>0.07058615</v>
      </c>
      <c r="F33" s="49">
        <v>0.06062185</v>
      </c>
      <c r="G33" s="49">
        <v>0.06990899</v>
      </c>
    </row>
    <row r="34" spans="1:7" ht="12.75">
      <c r="A34" t="s">
        <v>42</v>
      </c>
      <c r="B34" s="49">
        <v>-0.01091355</v>
      </c>
      <c r="C34" s="49">
        <v>0.009168806</v>
      </c>
      <c r="D34" s="49">
        <v>0.0007802347</v>
      </c>
      <c r="E34" s="49">
        <v>-0.009267394</v>
      </c>
      <c r="F34" s="49">
        <v>-0.03446675</v>
      </c>
      <c r="G34" s="49">
        <v>-0.005996648</v>
      </c>
    </row>
    <row r="35" spans="1:7" ht="12.75">
      <c r="A35" t="s">
        <v>43</v>
      </c>
      <c r="B35" s="49">
        <v>-0.001444381</v>
      </c>
      <c r="C35" s="49">
        <v>-0.005012934</v>
      </c>
      <c r="D35" s="49">
        <v>0.003212938</v>
      </c>
      <c r="E35" s="49">
        <v>0.002291122</v>
      </c>
      <c r="F35" s="49">
        <v>0.007752536</v>
      </c>
      <c r="G35" s="49">
        <v>0.0009442695</v>
      </c>
    </row>
    <row r="36" spans="1:6" ht="12.75">
      <c r="A36" t="s">
        <v>44</v>
      </c>
      <c r="B36" s="49">
        <v>22.72644</v>
      </c>
      <c r="C36" s="49">
        <v>22.72034</v>
      </c>
      <c r="D36" s="49">
        <v>22.72644</v>
      </c>
      <c r="E36" s="49">
        <v>22.72034</v>
      </c>
      <c r="F36" s="49">
        <v>22.72644</v>
      </c>
    </row>
    <row r="37" spans="1:6" ht="12.75">
      <c r="A37" t="s">
        <v>45</v>
      </c>
      <c r="B37" s="49">
        <v>-0.2431234</v>
      </c>
      <c r="C37" s="49">
        <v>-0.1571655</v>
      </c>
      <c r="D37" s="49">
        <v>-0.1403809</v>
      </c>
      <c r="E37" s="49">
        <v>-0.1235962</v>
      </c>
      <c r="F37" s="49">
        <v>-0.09206136</v>
      </c>
    </row>
    <row r="38" spans="1:7" ht="12.75">
      <c r="A38" t="s">
        <v>55</v>
      </c>
      <c r="B38" s="49">
        <v>-0.0003998588</v>
      </c>
      <c r="C38" s="49">
        <v>0.0001878118</v>
      </c>
      <c r="D38" s="49">
        <v>-0.0001650909</v>
      </c>
      <c r="E38" s="49">
        <v>0.000255846</v>
      </c>
      <c r="F38" s="49">
        <v>-6.689871E-05</v>
      </c>
      <c r="G38" s="49">
        <v>3.808869E-05</v>
      </c>
    </row>
    <row r="39" spans="1:7" ht="12.75">
      <c r="A39" t="s">
        <v>56</v>
      </c>
      <c r="B39" s="49">
        <v>-6.219347E-05</v>
      </c>
      <c r="C39" s="49">
        <v>-6.132656E-05</v>
      </c>
      <c r="D39" s="49">
        <v>3.403025E-05</v>
      </c>
      <c r="E39" s="49">
        <v>-1.113551E-05</v>
      </c>
      <c r="F39" s="49">
        <v>0.0001320456</v>
      </c>
      <c r="G39" s="49">
        <v>0.0006896942</v>
      </c>
    </row>
    <row r="40" spans="2:7" ht="12.75">
      <c r="B40" t="s">
        <v>46</v>
      </c>
      <c r="C40">
        <v>-0.003756</v>
      </c>
      <c r="D40" t="s">
        <v>47</v>
      </c>
      <c r="E40">
        <v>3.116495</v>
      </c>
      <c r="F40" t="s">
        <v>48</v>
      </c>
      <c r="G40">
        <v>55.059021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-0.0003998587569448209</v>
      </c>
      <c r="C50">
        <f>-0.017/(C7*C7+C22*C22)*(C21*C22+C6*C7)</f>
        <v>0.0001878118268487653</v>
      </c>
      <c r="D50">
        <f>-0.017/(D7*D7+D22*D22)*(D21*D22+D6*D7)</f>
        <v>-0.00016509093650688927</v>
      </c>
      <c r="E50">
        <f>-0.017/(E7*E7+E22*E22)*(E21*E22+E6*E7)</f>
        <v>0.0002558460110409771</v>
      </c>
      <c r="F50">
        <f>-0.017/(F7*F7+F22*F22)*(F21*F22+F6*F7)</f>
        <v>-6.68987081234975E-05</v>
      </c>
      <c r="G50">
        <f>(B50*B$4+C50*C$4+D50*D$4+E50*E$4+F50*F$4)/SUM(B$4:F$4)</f>
        <v>3.1087262876904507E-07</v>
      </c>
    </row>
    <row r="51" spans="1:7" ht="12.75">
      <c r="A51" t="s">
        <v>59</v>
      </c>
      <c r="B51">
        <f>-0.017/(B7*B7+B22*B22)*(B21*B7-B6*B22)</f>
        <v>-6.21934657314849E-05</v>
      </c>
      <c r="C51">
        <f>-0.017/(C7*C7+C22*C22)*(C21*C7-C6*C22)</f>
        <v>-6.13265496333821E-05</v>
      </c>
      <c r="D51">
        <f>-0.017/(D7*D7+D22*D22)*(D21*D7-D6*D22)</f>
        <v>3.403023928417856E-05</v>
      </c>
      <c r="E51">
        <f>-0.017/(E7*E7+E22*E22)*(E21*E7-E6*E22)</f>
        <v>-1.1135507384001393E-05</v>
      </c>
      <c r="F51">
        <f>-0.017/(F7*F7+F22*F22)*(F21*F7-F6*F22)</f>
        <v>0.0001320456213781273</v>
      </c>
      <c r="G51">
        <f>(B51*B$4+C51*C$4+D51*D$4+E51*E$4+F51*F$4)/SUM(B$4:F$4)</f>
        <v>-5.939738934730347E-07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9999.880900803386</v>
      </c>
      <c r="C62">
        <f>C7+(2/0.017)*(C8*C50-C23*C51)</f>
        <v>10000.054927440257</v>
      </c>
      <c r="D62">
        <f>D7+(2/0.017)*(D8*D50-D23*D51)</f>
        <v>9999.978793187855</v>
      </c>
      <c r="E62">
        <f>E7+(2/0.017)*(E8*E50-E23*E51)</f>
        <v>10000.09383739301</v>
      </c>
      <c r="F62">
        <f>F7+(2/0.017)*(F8*F50-F23*F51)</f>
        <v>9999.936711931477</v>
      </c>
    </row>
    <row r="63" spans="1:6" ht="12.75">
      <c r="A63" t="s">
        <v>67</v>
      </c>
      <c r="B63">
        <f>B8+(3/0.017)*(B9*B50-B24*B51)</f>
        <v>2.5819726533110288</v>
      </c>
      <c r="C63">
        <f>C8+(3/0.017)*(C9*C50-C24*C51)</f>
        <v>2.893283657619973</v>
      </c>
      <c r="D63">
        <f>D8+(3/0.017)*(D9*D50-D24*D51)</f>
        <v>1.2633564454714477</v>
      </c>
      <c r="E63">
        <f>E8+(3/0.017)*(E9*E50-E24*E51)</f>
        <v>3.192930053959185</v>
      </c>
      <c r="F63">
        <f>F8+(3/0.017)*(F9*F50-F24*F51)</f>
        <v>-2.1698561909911995</v>
      </c>
    </row>
    <row r="64" spans="1:6" ht="12.75">
      <c r="A64" t="s">
        <v>68</v>
      </c>
      <c r="B64">
        <f>B9+(4/0.017)*(B10*B50-B25*B51)</f>
        <v>0.5047000723979905</v>
      </c>
      <c r="C64">
        <f>C9+(4/0.017)*(C10*C50-C25*C51)</f>
        <v>0.08664283882785712</v>
      </c>
      <c r="D64">
        <f>D9+(4/0.017)*(D10*D50-D25*D51)</f>
        <v>-0.3352150153567722</v>
      </c>
      <c r="E64">
        <f>E9+(4/0.017)*(E10*E50-E25*E51)</f>
        <v>0.038037122734963194</v>
      </c>
      <c r="F64">
        <f>F9+(4/0.017)*(F10*F50-F25*F51)</f>
        <v>-0.5899407047315711</v>
      </c>
    </row>
    <row r="65" spans="1:6" ht="12.75">
      <c r="A65" t="s">
        <v>69</v>
      </c>
      <c r="B65">
        <f>B10+(5/0.017)*(B11*B50-B26*B51)</f>
        <v>-0.5707017644459927</v>
      </c>
      <c r="C65">
        <f>C10+(5/0.017)*(C11*C50-C26*C51)</f>
        <v>-0.8955228913145176</v>
      </c>
      <c r="D65">
        <f>D10+(5/0.017)*(D11*D50-D26*D51)</f>
        <v>-0.25616438288998933</v>
      </c>
      <c r="E65">
        <f>E10+(5/0.017)*(E11*E50-E26*E51)</f>
        <v>-1.005433789947374</v>
      </c>
      <c r="F65">
        <f>F10+(5/0.017)*(F11*F50-F26*F51)</f>
        <v>-0.19627780850342202</v>
      </c>
    </row>
    <row r="66" spans="1:6" ht="12.75">
      <c r="A66" t="s">
        <v>70</v>
      </c>
      <c r="B66">
        <f>B11+(6/0.017)*(B12*B50-B27*B51)</f>
        <v>1.8212340866639012</v>
      </c>
      <c r="C66">
        <f>C11+(6/0.017)*(C12*C50-C27*C51)</f>
        <v>0.8369962146754706</v>
      </c>
      <c r="D66">
        <f>D11+(6/0.017)*(D12*D50-D27*D51)</f>
        <v>0.8832495353378124</v>
      </c>
      <c r="E66">
        <f>E11+(6/0.017)*(E12*E50-E27*E51)</f>
        <v>0.6847379059070672</v>
      </c>
      <c r="F66">
        <f>F11+(6/0.017)*(F12*F50-F27*F51)</f>
        <v>12.821112914016187</v>
      </c>
    </row>
    <row r="67" spans="1:6" ht="12.75">
      <c r="A67" t="s">
        <v>71</v>
      </c>
      <c r="B67">
        <f>B12+(7/0.017)*(B13*B50-B28*B51)</f>
        <v>0.3366527154211599</v>
      </c>
      <c r="C67">
        <f>C12+(7/0.017)*(C13*C50-C28*C51)</f>
        <v>0.4299761085618373</v>
      </c>
      <c r="D67">
        <f>D12+(7/0.017)*(D13*D50-D28*D51)</f>
        <v>0.00044866181912081235</v>
      </c>
      <c r="E67">
        <f>E12+(7/0.017)*(E13*E50-E28*E51)</f>
        <v>-0.0571660725650166</v>
      </c>
      <c r="F67">
        <f>F12+(7/0.017)*(F13*F50-F28*F51)</f>
        <v>0.2293337923835324</v>
      </c>
    </row>
    <row r="68" spans="1:6" ht="12.75">
      <c r="A68" t="s">
        <v>72</v>
      </c>
      <c r="B68">
        <f>B13+(8/0.017)*(B14*B50-B29*B51)</f>
        <v>0.06192015290755597</v>
      </c>
      <c r="C68">
        <f>C13+(8/0.017)*(C14*C50-C29*C51)</f>
        <v>-0.0631816710737166</v>
      </c>
      <c r="D68">
        <f>D13+(8/0.017)*(D14*D50-D29*D51)</f>
        <v>0.03749275052472294</v>
      </c>
      <c r="E68">
        <f>E13+(8/0.017)*(E14*E50-E29*E51)</f>
        <v>-0.08086256943624948</v>
      </c>
      <c r="F68">
        <f>F13+(8/0.017)*(F14*F50-F29*F51)</f>
        <v>-0.0016025005389546287</v>
      </c>
    </row>
    <row r="69" spans="1:6" ht="12.75">
      <c r="A69" t="s">
        <v>73</v>
      </c>
      <c r="B69">
        <f>B14+(9/0.017)*(B15*B50-B30*B51)</f>
        <v>-0.02047078730077173</v>
      </c>
      <c r="C69">
        <f>C14+(9/0.017)*(C15*C50-C30*C51)</f>
        <v>0.008006986588525326</v>
      </c>
      <c r="D69">
        <f>D14+(9/0.017)*(D15*D50-D30*D51)</f>
        <v>0.03694837038871595</v>
      </c>
      <c r="E69">
        <f>E14+(9/0.017)*(E15*E50-E30*E51)</f>
        <v>0.015609935140042084</v>
      </c>
      <c r="F69">
        <f>F14+(9/0.017)*(F15*F50-F30*F51)</f>
        <v>0.10441892741370856</v>
      </c>
    </row>
    <row r="70" spans="1:6" ht="12.75">
      <c r="A70" t="s">
        <v>74</v>
      </c>
      <c r="B70">
        <f>B15+(10/0.017)*(B16*B50-B31*B51)</f>
        <v>-0.38862941216190183</v>
      </c>
      <c r="C70">
        <f>C15+(10/0.017)*(C16*C50-C31*C51)</f>
        <v>-0.12947690273652596</v>
      </c>
      <c r="D70">
        <f>D15+(10/0.017)*(D16*D50-D31*D51)</f>
        <v>-0.08197141528192113</v>
      </c>
      <c r="E70">
        <f>E15+(10/0.017)*(E16*E50-E31*E51)</f>
        <v>-0.08536126080020617</v>
      </c>
      <c r="F70">
        <f>F15+(10/0.017)*(F16*F50-F31*F51)</f>
        <v>-0.36596397699104455</v>
      </c>
    </row>
    <row r="71" spans="1:6" ht="12.75">
      <c r="A71" t="s">
        <v>75</v>
      </c>
      <c r="B71">
        <f>B16+(11/0.017)*(B17*B50-B32*B51)</f>
        <v>0.055117684396964205</v>
      </c>
      <c r="C71">
        <f>C16+(11/0.017)*(C17*C50-C32*C51)</f>
        <v>0.010287593271811751</v>
      </c>
      <c r="D71">
        <f>D16+(11/0.017)*(D17*D50-D32*D51)</f>
        <v>-0.003768761910679832</v>
      </c>
      <c r="E71">
        <f>E16+(11/0.017)*(E17*E50-E32*E51)</f>
        <v>-0.003979953102021809</v>
      </c>
      <c r="F71">
        <f>F16+(11/0.017)*(F17*F50-F32*F51)</f>
        <v>-0.029268889001164956</v>
      </c>
    </row>
    <row r="72" spans="1:6" ht="12.75">
      <c r="A72" t="s">
        <v>76</v>
      </c>
      <c r="B72">
        <f>B17+(12/0.017)*(B18*B50-B33*B51)</f>
        <v>-0.005821676505312158</v>
      </c>
      <c r="C72">
        <f>C17+(12/0.017)*(C18*C50-C33*C51)</f>
        <v>-0.004961860444686398</v>
      </c>
      <c r="D72">
        <f>D17+(12/0.017)*(D18*D50-D33*D51)</f>
        <v>-0.005270367294644767</v>
      </c>
      <c r="E72">
        <f>E17+(12/0.017)*(E18*E50-E33*E51)</f>
        <v>-0.018848376702711146</v>
      </c>
      <c r="F72">
        <f>F17+(12/0.017)*(F18*F50-F33*F51)</f>
        <v>-0.03835889554413936</v>
      </c>
    </row>
    <row r="73" spans="1:6" ht="12.75">
      <c r="A73" t="s">
        <v>77</v>
      </c>
      <c r="B73">
        <f>B18+(13/0.017)*(B19*B50-B34*B51)</f>
        <v>-0.0016996262578225854</v>
      </c>
      <c r="C73">
        <f>C18+(13/0.017)*(C19*C50-C34*C51)</f>
        <v>0.0050106125582881356</v>
      </c>
      <c r="D73">
        <f>D18+(13/0.017)*(D19*D50-D34*D51)</f>
        <v>0.012992399110376154</v>
      </c>
      <c r="E73">
        <f>E18+(13/0.017)*(E19*E50-E34*E51)</f>
        <v>0.007530104483476678</v>
      </c>
      <c r="F73">
        <f>F18+(13/0.017)*(F19*F50-F34*F51)</f>
        <v>-0.030608785144687088</v>
      </c>
    </row>
    <row r="74" spans="1:6" ht="12.75">
      <c r="A74" t="s">
        <v>78</v>
      </c>
      <c r="B74">
        <f>B19+(14/0.017)*(B20*B50-B35*B51)</f>
        <v>-0.20720870412781925</v>
      </c>
      <c r="C74">
        <f>C19+(14/0.017)*(C20*C50-C35*C51)</f>
        <v>-0.20075792349693541</v>
      </c>
      <c r="D74">
        <f>D19+(14/0.017)*(D20*D50-D35*D51)</f>
        <v>-0.19408323016284282</v>
      </c>
      <c r="E74">
        <f>E19+(14/0.017)*(E20*E50-E35*E51)</f>
        <v>-0.19457752835326234</v>
      </c>
      <c r="F74">
        <f>F19+(14/0.017)*(F20*F50-F35*F51)</f>
        <v>-0.1441514678741604</v>
      </c>
    </row>
    <row r="75" spans="1:6" ht="12.75">
      <c r="A75" t="s">
        <v>79</v>
      </c>
      <c r="B75" s="49">
        <f>B20</f>
        <v>0.004243076</v>
      </c>
      <c r="C75" s="49">
        <f>C20</f>
        <v>0.002399006</v>
      </c>
      <c r="D75" s="49">
        <f>D20</f>
        <v>0.002046878</v>
      </c>
      <c r="E75" s="49">
        <f>E20</f>
        <v>0.005367246</v>
      </c>
      <c r="F75" s="49">
        <f>F20</f>
        <v>0.001167667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-97.39868405008184</v>
      </c>
      <c r="C82">
        <f>C22+(2/0.017)*(C8*C51+C23*C50)</f>
        <v>-44.24461491593395</v>
      </c>
      <c r="D82">
        <f>D22+(2/0.017)*(D8*D51+D23*D50)</f>
        <v>1.9160143019055225</v>
      </c>
      <c r="E82">
        <f>E22+(2/0.017)*(E8*E51+E23*E50)</f>
        <v>51.31422785382883</v>
      </c>
      <c r="F82">
        <f>F22+(2/0.017)*(F8*F51+F23*F50)</f>
        <v>90.09117392275158</v>
      </c>
    </row>
    <row r="83" spans="1:6" ht="12.75">
      <c r="A83" t="s">
        <v>82</v>
      </c>
      <c r="B83">
        <f>B23+(3/0.017)*(B9*B51+B24*B50)</f>
        <v>0.5098839937965755</v>
      </c>
      <c r="C83">
        <f>C23+(3/0.017)*(C9*C51+C24*C50)</f>
        <v>-1.0373133418186407</v>
      </c>
      <c r="D83">
        <f>D23+(3/0.017)*(D9*D51+D24*D50)</f>
        <v>-0.8115560165697553</v>
      </c>
      <c r="E83">
        <f>E23+(3/0.017)*(E9*E51+E24*E50)</f>
        <v>-1.5563415904090094</v>
      </c>
      <c r="F83">
        <f>F23+(3/0.017)*(F9*F51+F24*F50)</f>
        <v>5.070197598491126</v>
      </c>
    </row>
    <row r="84" spans="1:6" ht="12.75">
      <c r="A84" t="s">
        <v>83</v>
      </c>
      <c r="B84">
        <f>B24+(4/0.017)*(B10*B51+B25*B50)</f>
        <v>0.1811099732369193</v>
      </c>
      <c r="C84">
        <f>C24+(4/0.017)*(C10*C51+C25*C50)</f>
        <v>2.9482439033087413</v>
      </c>
      <c r="D84">
        <f>D24+(4/0.017)*(D10*D51+D25*D50)</f>
        <v>0.45054637299589284</v>
      </c>
      <c r="E84">
        <f>E24+(4/0.017)*(E10*E51+E25*E50)</f>
        <v>0.7474685667715801</v>
      </c>
      <c r="F84">
        <f>F24+(4/0.017)*(F10*F51+F25*F50)</f>
        <v>3.924214942481917</v>
      </c>
    </row>
    <row r="85" spans="1:6" ht="12.75">
      <c r="A85" t="s">
        <v>84</v>
      </c>
      <c r="B85">
        <f>B25+(5/0.017)*(B11*B51+B26*B50)</f>
        <v>0.08490713298622105</v>
      </c>
      <c r="C85">
        <f>C25+(5/0.017)*(C11*C51+C26*C50)</f>
        <v>-1.003240220533662</v>
      </c>
      <c r="D85">
        <f>D25+(5/0.017)*(D11*D51+D26*D50)</f>
        <v>-0.02516301303274051</v>
      </c>
      <c r="E85">
        <f>E25+(5/0.017)*(E11*E51+E26*E50)</f>
        <v>-0.3309845846790342</v>
      </c>
      <c r="F85">
        <f>F25+(5/0.017)*(F11*F51+F26*F50)</f>
        <v>-1.6105861980573632</v>
      </c>
    </row>
    <row r="86" spans="1:6" ht="12.75">
      <c r="A86" t="s">
        <v>85</v>
      </c>
      <c r="B86">
        <f>B26+(6/0.017)*(B12*B51+B27*B50)</f>
        <v>-1.7930333017953055</v>
      </c>
      <c r="C86">
        <f>C26+(6/0.017)*(C12*C51+C27*C50)</f>
        <v>-0.29626357311632157</v>
      </c>
      <c r="D86">
        <f>D26+(6/0.017)*(D12*D51+D27*D50)</f>
        <v>-0.5947004049422213</v>
      </c>
      <c r="E86">
        <f>E26+(6/0.017)*(E12*E51+E27*E50)</f>
        <v>-0.1441037008067904</v>
      </c>
      <c r="F86">
        <f>F26+(6/0.017)*(F12*F51+F27*F50)</f>
        <v>2.003169045942752</v>
      </c>
    </row>
    <row r="87" spans="1:6" ht="12.75">
      <c r="A87" t="s">
        <v>86</v>
      </c>
      <c r="B87">
        <f>B27+(7/0.017)*(B13*B51+B28*B50)</f>
        <v>0.12107098524200945</v>
      </c>
      <c r="C87">
        <f>C27+(7/0.017)*(C13*C51+C28*C50)</f>
        <v>-0.16277197501016902</v>
      </c>
      <c r="D87">
        <f>D27+(7/0.017)*(D13*D51+D28*D50)</f>
        <v>-0.07709150755883706</v>
      </c>
      <c r="E87">
        <f>E27+(7/0.017)*(E13*E51+E28*E50)</f>
        <v>-0.23780755843264775</v>
      </c>
      <c r="F87">
        <f>F27+(7/0.017)*(F13*F51+F28*F50)</f>
        <v>0.4237642035852096</v>
      </c>
    </row>
    <row r="88" spans="1:6" ht="12.75">
      <c r="A88" t="s">
        <v>87</v>
      </c>
      <c r="B88">
        <f>B28+(8/0.017)*(B14*B51+B29*B50)</f>
        <v>0.07527942095317416</v>
      </c>
      <c r="C88">
        <f>C28+(8/0.017)*(C14*C51+C29*C50)</f>
        <v>0.4060087523955521</v>
      </c>
      <c r="D88">
        <f>D28+(8/0.017)*(D14*D51+D29*D50)</f>
        <v>0.047289365978190875</v>
      </c>
      <c r="E88">
        <f>E28+(8/0.017)*(E14*E51+E29*E50)</f>
        <v>-0.0951981522541477</v>
      </c>
      <c r="F88">
        <f>F28+(8/0.017)*(F14*F51+F29*F50)</f>
        <v>0.3711369685127842</v>
      </c>
    </row>
    <row r="89" spans="1:6" ht="12.75">
      <c r="A89" t="s">
        <v>88</v>
      </c>
      <c r="B89">
        <f>B29+(9/0.017)*(B15*B51+B30*B50)</f>
        <v>-0.06223251611385457</v>
      </c>
      <c r="C89">
        <f>C29+(9/0.017)*(C15*C51+C30*C50)</f>
        <v>-0.023410844841620117</v>
      </c>
      <c r="D89">
        <f>D29+(9/0.017)*(D15*D51+D30*D50)</f>
        <v>-0.042092347434315946</v>
      </c>
      <c r="E89">
        <f>E29+(9/0.017)*(E15*E51+E30*E50)</f>
        <v>-0.11959589274776655</v>
      </c>
      <c r="F89">
        <f>F29+(9/0.017)*(F15*F51+F30*F50)</f>
        <v>-0.05826092208931011</v>
      </c>
    </row>
    <row r="90" spans="1:6" ht="12.75">
      <c r="A90" t="s">
        <v>89</v>
      </c>
      <c r="B90">
        <f>B30+(10/0.017)*(B16*B51+B31*B50)</f>
        <v>-0.14034456119859082</v>
      </c>
      <c r="C90">
        <f>C30+(10/0.017)*(C16*C51+C31*C50)</f>
        <v>0.05298386922045814</v>
      </c>
      <c r="D90">
        <f>D30+(10/0.017)*(D16*D51+D31*D50)</f>
        <v>-0.011462113244979318</v>
      </c>
      <c r="E90">
        <f>E30+(10/0.017)*(E16*E51+E31*E50)</f>
        <v>0.019781938783539687</v>
      </c>
      <c r="F90">
        <f>F30+(10/0.017)*(F16*F51+F31*F50)</f>
        <v>0.2446144482138719</v>
      </c>
    </row>
    <row r="91" spans="1:6" ht="12.75">
      <c r="A91" t="s">
        <v>90</v>
      </c>
      <c r="B91">
        <f>B31+(11/0.017)*(B17*B51+B32*B50)</f>
        <v>0.022355911494990645</v>
      </c>
      <c r="C91">
        <f>C31+(11/0.017)*(C17*C51+C32*C50)</f>
        <v>-2.0835778471997232E-06</v>
      </c>
      <c r="D91">
        <f>D31+(11/0.017)*(D17*D51+D32*D50)</f>
        <v>-0.0010394318362877753</v>
      </c>
      <c r="E91">
        <f>E31+(11/0.017)*(E17*E51+E32*E50)</f>
        <v>-0.006390780958061239</v>
      </c>
      <c r="F91">
        <f>F31+(11/0.017)*(F17*F51+F32*F50)</f>
        <v>0.04990533067932934</v>
      </c>
    </row>
    <row r="92" spans="1:6" ht="12.75">
      <c r="A92" t="s">
        <v>91</v>
      </c>
      <c r="B92">
        <f>B32+(12/0.017)*(B18*B51+B33*B50)</f>
        <v>-0.0217791683056833</v>
      </c>
      <c r="C92">
        <f>C32+(12/0.017)*(C18*C51+C33*C50)</f>
        <v>0.03722494080153469</v>
      </c>
      <c r="D92">
        <f>D32+(12/0.017)*(D18*D51+D33*D50)</f>
        <v>-0.006904043902396009</v>
      </c>
      <c r="E92">
        <f>E32+(12/0.017)*(E18*E51+E33*E50)</f>
        <v>0.010330069860978685</v>
      </c>
      <c r="F92">
        <f>F32+(12/0.017)*(F18*F51+F33*F50)</f>
        <v>0.029818469004489104</v>
      </c>
    </row>
    <row r="93" spans="1:6" ht="12.75">
      <c r="A93" t="s">
        <v>92</v>
      </c>
      <c r="B93">
        <f>B33+(13/0.017)*(B19*B51+B34*B50)</f>
        <v>0.07504473923566028</v>
      </c>
      <c r="C93">
        <f>C33+(13/0.017)*(C19*C51+C34*C50)</f>
        <v>0.0795552981769679</v>
      </c>
      <c r="D93">
        <f>D33+(13/0.017)*(D19*D51+D34*D50)</f>
        <v>0.07513746158800143</v>
      </c>
      <c r="E93">
        <f>E33+(13/0.017)*(E19*E51+E34*E50)</f>
        <v>0.07043972441689259</v>
      </c>
      <c r="F93">
        <f>F33+(13/0.017)*(F19*F51+F34*F50)</f>
        <v>0.0479208690067379</v>
      </c>
    </row>
    <row r="94" spans="1:6" ht="12.75">
      <c r="A94" t="s">
        <v>93</v>
      </c>
      <c r="B94">
        <f>B34+(14/0.017)*(B20*B51+B35*B50)</f>
        <v>-0.01065524440871901</v>
      </c>
      <c r="C94">
        <f>C34+(14/0.017)*(C20*C51+C35*C50)</f>
        <v>0.00827230277993006</v>
      </c>
      <c r="D94">
        <f>D34+(14/0.017)*(D20*D51+D35*D50)</f>
        <v>0.00040077606863160516</v>
      </c>
      <c r="E94">
        <f>E34+(14/0.017)*(E20*E51+E35*E50)</f>
        <v>-0.00883388200949361</v>
      </c>
      <c r="F94">
        <f>F34+(14/0.017)*(F20*F51+F35*F50)</f>
        <v>-0.03476688474112026</v>
      </c>
    </row>
    <row r="95" spans="1:6" ht="12.75">
      <c r="A95" t="s">
        <v>94</v>
      </c>
      <c r="B95" s="49">
        <f>B35</f>
        <v>-0.001444381</v>
      </c>
      <c r="C95" s="49">
        <f>C35</f>
        <v>-0.005012934</v>
      </c>
      <c r="D95" s="49">
        <f>D35</f>
        <v>0.003212938</v>
      </c>
      <c r="E95" s="49">
        <f>E35</f>
        <v>0.002291122</v>
      </c>
      <c r="F95" s="49">
        <f>F35</f>
        <v>0.007752536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2.5820034047641447</v>
      </c>
      <c r="C103">
        <f>C63*10000/C62</f>
        <v>2.8932677656407386</v>
      </c>
      <c r="D103">
        <f>D63*10000/D62</f>
        <v>1.2633591246534106</v>
      </c>
      <c r="E103">
        <f>E63*10000/E62</f>
        <v>3.1929000926171023</v>
      </c>
      <c r="F103">
        <f>F63*10000/F62</f>
        <v>-2.169869923678841</v>
      </c>
      <c r="G103">
        <f>AVERAGE(C103:E103)</f>
        <v>2.4498423276370835</v>
      </c>
      <c r="H103">
        <f>STDEV(C103:E103)</f>
        <v>1.0383889810972178</v>
      </c>
      <c r="I103">
        <f>(B103*B4+C103*C4+D103*D4+E103*E4+F103*F4)/SUM(B4:F4)</f>
        <v>1.8516666219930915</v>
      </c>
      <c r="K103">
        <f>(LN(H103)+LN(H123))/2-LN(K114*K115^3)</f>
        <v>-4.341030806500873</v>
      </c>
    </row>
    <row r="104" spans="1:11" ht="12.75">
      <c r="A104" t="s">
        <v>68</v>
      </c>
      <c r="B104">
        <f>B64*10000/B62</f>
        <v>0.5047060834068965</v>
      </c>
      <c r="C104">
        <f>C64*10000/C62</f>
        <v>0.08664236292353579</v>
      </c>
      <c r="D104">
        <f>D64*10000/D62</f>
        <v>-0.33521572624246565</v>
      </c>
      <c r="E104">
        <f>E64*10000/E62</f>
        <v>0.03803676580786901</v>
      </c>
      <c r="F104">
        <f>F64*10000/F62</f>
        <v>-0.5899444383759751</v>
      </c>
      <c r="G104">
        <f>AVERAGE(C104:E104)</f>
        <v>-0.07017886583702028</v>
      </c>
      <c r="H104">
        <f>STDEV(C104:E104)</f>
        <v>0.230811674418614</v>
      </c>
      <c r="I104">
        <f>(B104*B4+C104*C4+D104*D4+E104*E4+F104*F4)/SUM(B4:F4)</f>
        <v>-0.05654320621196248</v>
      </c>
      <c r="K104">
        <f>(LN(H104)+LN(H124))/2-LN(K114*K115^4)</f>
        <v>-3.864947636820304</v>
      </c>
    </row>
    <row r="105" spans="1:11" ht="12.75">
      <c r="A105" t="s">
        <v>69</v>
      </c>
      <c r="B105">
        <f>B65*10000/B62</f>
        <v>-0.5707085615391108</v>
      </c>
      <c r="C105">
        <f>C65*10000/C62</f>
        <v>-0.8955179724635245</v>
      </c>
      <c r="D105">
        <f>D65*10000/D62</f>
        <v>-0.256164926134136</v>
      </c>
      <c r="E105">
        <f>E65*10000/E62</f>
        <v>-1.005424355307337</v>
      </c>
      <c r="F105">
        <f>F65*10000/F62</f>
        <v>-0.19627905071562315</v>
      </c>
      <c r="G105">
        <f>AVERAGE(C105:E105)</f>
        <v>-0.7190357513016657</v>
      </c>
      <c r="H105">
        <f>STDEV(C105:E105)</f>
        <v>0.40460709810988876</v>
      </c>
      <c r="I105">
        <f>(B105*B4+C105*C4+D105*D4+E105*E4+F105*F4)/SUM(B4:F4)</f>
        <v>-0.6277590787434922</v>
      </c>
      <c r="K105">
        <f>(LN(H105)+LN(H125))/2-LN(K114*K115^5)</f>
        <v>-3.494572466502392</v>
      </c>
    </row>
    <row r="106" spans="1:11" ht="12.75">
      <c r="A106" t="s">
        <v>70</v>
      </c>
      <c r="B106">
        <f>B66*10000/B62</f>
        <v>1.8212557776738962</v>
      </c>
      <c r="C106">
        <f>C66*10000/C62</f>
        <v>0.8369916172947651</v>
      </c>
      <c r="D106">
        <f>D66*10000/D62</f>
        <v>0.8832514084324821</v>
      </c>
      <c r="E106">
        <f>E66*10000/E62</f>
        <v>0.6847314805653625</v>
      </c>
      <c r="F106">
        <f>F66*10000/F62</f>
        <v>12.821194056876989</v>
      </c>
      <c r="G106">
        <f>AVERAGE(C106:E106)</f>
        <v>0.8016581687642033</v>
      </c>
      <c r="H106">
        <f>STDEV(C106:E106)</f>
        <v>0.10386953296750631</v>
      </c>
      <c r="I106">
        <f>(B106*B4+C106*C4+D106*D4+E106*E4+F106*F4)/SUM(B4:F4)</f>
        <v>2.5551012154461628</v>
      </c>
      <c r="K106">
        <f>(LN(H106)+LN(H126))/2-LN(K114*K115^6)</f>
        <v>-3.973452170657201</v>
      </c>
    </row>
    <row r="107" spans="1:11" ht="12.75">
      <c r="A107" t="s">
        <v>71</v>
      </c>
      <c r="B107">
        <f>B67*10000/B62</f>
        <v>0.3366567249757078</v>
      </c>
      <c r="C107">
        <f>C67*10000/C62</f>
        <v>0.4299737468261082</v>
      </c>
      <c r="D107">
        <f>D67*10000/D62</f>
        <v>0.0004486627705915216</v>
      </c>
      <c r="E107">
        <f>E67*10000/E62</f>
        <v>-0.057165536138528476</v>
      </c>
      <c r="F107">
        <f>F67*10000/F62</f>
        <v>0.22933524380199485</v>
      </c>
      <c r="G107">
        <f>AVERAGE(C107:E107)</f>
        <v>0.12441895781939043</v>
      </c>
      <c r="H107">
        <f>STDEV(C107:E107)</f>
        <v>0.26618160303200855</v>
      </c>
      <c r="I107">
        <f>(B107*B4+C107*C4+D107*D4+E107*E4+F107*F4)/SUM(B4:F4)</f>
        <v>0.16912905519005034</v>
      </c>
      <c r="K107">
        <f>(LN(H107)+LN(H127))/2-LN(K114*K115^7)</f>
        <v>-3.4353610636847245</v>
      </c>
    </row>
    <row r="108" spans="1:9" ht="12.75">
      <c r="A108" t="s">
        <v>72</v>
      </c>
      <c r="B108">
        <f>B68*10000/B62</f>
        <v>0.06192089038038576</v>
      </c>
      <c r="C108">
        <f>C68*10000/C62</f>
        <v>-0.06318132403487647</v>
      </c>
      <c r="D108">
        <f>D68*10000/D62</f>
        <v>0.03749283003506327</v>
      </c>
      <c r="E108">
        <f>E68*10000/E62</f>
        <v>-0.08086181065009894</v>
      </c>
      <c r="F108">
        <f>F68*10000/F62</f>
        <v>-0.001602510680935207</v>
      </c>
      <c r="G108">
        <f>AVERAGE(C108:E108)</f>
        <v>-0.03551676821663738</v>
      </c>
      <c r="H108">
        <f>STDEV(C108:E108)</f>
        <v>0.06384317488497744</v>
      </c>
      <c r="I108">
        <f>(B108*B4+C108*C4+D108*D4+E108*E4+F108*F4)/SUM(B4:F4)</f>
        <v>-0.0169057353258206</v>
      </c>
    </row>
    <row r="109" spans="1:9" ht="12.75">
      <c r="A109" t="s">
        <v>73</v>
      </c>
      <c r="B109">
        <f>B69*10000/B62</f>
        <v>-0.02047103110910763</v>
      </c>
      <c r="C109">
        <f>C69*10000/C62</f>
        <v>0.008006942608439151</v>
      </c>
      <c r="D109">
        <f>D69*10000/D62</f>
        <v>0.03694844874459711</v>
      </c>
      <c r="E109">
        <f>E69*10000/E62</f>
        <v>0.015609788661854737</v>
      </c>
      <c r="F109">
        <f>F69*10000/F62</f>
        <v>0.10441958826511429</v>
      </c>
      <c r="G109">
        <f>AVERAGE(C109:E109)</f>
        <v>0.020188393338296997</v>
      </c>
      <c r="H109">
        <f>STDEV(C109:E109)</f>
        <v>0.015004179749145618</v>
      </c>
      <c r="I109">
        <f>(B109*B4+C109*C4+D109*D4+E109*E4+F109*F4)/SUM(B4:F4)</f>
        <v>0.02556706412256874</v>
      </c>
    </row>
    <row r="110" spans="1:11" ht="12.75">
      <c r="A110" t="s">
        <v>74</v>
      </c>
      <c r="B110">
        <f>B70*10000/B62</f>
        <v>-0.388634040762105</v>
      </c>
      <c r="C110">
        <f>C70*10000/C62</f>
        <v>-0.1294761915569483</v>
      </c>
      <c r="D110">
        <f>D70*10000/D62</f>
        <v>-0.0819715891175303</v>
      </c>
      <c r="E110">
        <f>E70*10000/E62</f>
        <v>-0.08536045979990481</v>
      </c>
      <c r="F110">
        <f>F70*10000/F62</f>
        <v>-0.36596629312102813</v>
      </c>
      <c r="G110">
        <f>AVERAGE(C110:E110)</f>
        <v>-0.09893608015812781</v>
      </c>
      <c r="H110">
        <f>STDEV(C110:E110)</f>
        <v>0.02650273409131101</v>
      </c>
      <c r="I110">
        <f>(B110*B4+C110*C4+D110*D4+E110*E4+F110*F4)/SUM(B4:F4)</f>
        <v>-0.17648487033650087</v>
      </c>
      <c r="K110">
        <f>EXP(AVERAGE(K103:K107))</f>
        <v>0.0218867723082521</v>
      </c>
    </row>
    <row r="111" spans="1:9" ht="12.75">
      <c r="A111" t="s">
        <v>75</v>
      </c>
      <c r="B111">
        <f>B71*10000/B62</f>
        <v>0.055118340851975624</v>
      </c>
      <c r="C111">
        <f>C71*10000/C62</f>
        <v>0.010287536765005647</v>
      </c>
      <c r="D111">
        <f>D71*10000/D62</f>
        <v>-0.0037687699030393676</v>
      </c>
      <c r="E111">
        <f>E71*10000/E62</f>
        <v>-0.0039799157555299195</v>
      </c>
      <c r="F111">
        <f>F71*10000/F62</f>
        <v>-0.02926907423948256</v>
      </c>
      <c r="G111">
        <f>AVERAGE(C111:E111)</f>
        <v>0.0008462837021454535</v>
      </c>
      <c r="H111">
        <f>STDEV(C111:E111)</f>
        <v>0.008177046544473208</v>
      </c>
      <c r="I111">
        <f>(B111*B4+C111*C4+D111*D4+E111*E4+F111*F4)/SUM(B4:F4)</f>
        <v>0.004665806187370211</v>
      </c>
    </row>
    <row r="112" spans="1:9" ht="12.75">
      <c r="A112" t="s">
        <v>76</v>
      </c>
      <c r="B112">
        <f>B72*10000/B62</f>
        <v>-0.005821745841837423</v>
      </c>
      <c r="C112">
        <f>C72*10000/C62</f>
        <v>-0.004961833190606784</v>
      </c>
      <c r="D112">
        <f>D72*10000/D62</f>
        <v>-0.005270378471437385</v>
      </c>
      <c r="E112">
        <f>E72*10000/E62</f>
        <v>-0.01884819983611759</v>
      </c>
      <c r="F112">
        <f>F72*10000/F62</f>
        <v>-0.03835913831171676</v>
      </c>
      <c r="G112">
        <f>AVERAGE(C112:E112)</f>
        <v>-0.009693470499387255</v>
      </c>
      <c r="H112">
        <f>STDEV(C112:E112)</f>
        <v>0.007929728997208797</v>
      </c>
      <c r="I112">
        <f>(B112*B4+C112*C4+D112*D4+E112*E4+F112*F4)/SUM(B4:F4)</f>
        <v>-0.012964064349350622</v>
      </c>
    </row>
    <row r="113" spans="1:9" ht="12.75">
      <c r="A113" t="s">
        <v>77</v>
      </c>
      <c r="B113">
        <f>B73*10000/B62</f>
        <v>-0.0016996465004758586</v>
      </c>
      <c r="C113">
        <f>C73*10000/C62</f>
        <v>0.005010585036427112</v>
      </c>
      <c r="D113">
        <f>D73*10000/D62</f>
        <v>0.012992426663171311</v>
      </c>
      <c r="E113">
        <f>E73*10000/E62</f>
        <v>0.007530033823602351</v>
      </c>
      <c r="F113">
        <f>F73*10000/F62</f>
        <v>-0.03060897886300226</v>
      </c>
      <c r="G113">
        <f>AVERAGE(C113:E113)</f>
        <v>0.008511015174400258</v>
      </c>
      <c r="H113">
        <f>STDEV(C113:E113)</f>
        <v>0.004080342172730931</v>
      </c>
      <c r="I113">
        <f>(B113*B4+C113*C4+D113*D4+E113*E4+F113*F4)/SUM(B4:F4)</f>
        <v>0.0018078532545565478</v>
      </c>
    </row>
    <row r="114" spans="1:11" ht="12.75">
      <c r="A114" t="s">
        <v>78</v>
      </c>
      <c r="B114">
        <f>B74*10000/B62</f>
        <v>-0.20721117199623065</v>
      </c>
      <c r="C114">
        <f>C74*10000/C62</f>
        <v>-0.2007568207911074</v>
      </c>
      <c r="D114">
        <f>D74*10000/D62</f>
        <v>-0.19408364175237594</v>
      </c>
      <c r="E114">
        <f>E74*10000/E62</f>
        <v>-0.19457570250559575</v>
      </c>
      <c r="F114">
        <f>F74*10000/F62</f>
        <v>-0.14415238018673188</v>
      </c>
      <c r="G114">
        <f>AVERAGE(C114:E114)</f>
        <v>-0.1964720550163597</v>
      </c>
      <c r="H114">
        <f>STDEV(C114:E114)</f>
        <v>0.0037188633014066915</v>
      </c>
      <c r="I114">
        <f>(B114*B4+C114*C4+D114*D4+E114*E4+F114*F4)/SUM(B4:F4)</f>
        <v>-0.19103312675921794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0.004243126535296148</v>
      </c>
      <c r="C115">
        <f>C75*10000/C62</f>
        <v>0.0023989928229465043</v>
      </c>
      <c r="D115">
        <f>D75*10000/D62</f>
        <v>0.0020468823407849284</v>
      </c>
      <c r="E115">
        <f>E75*10000/E62</f>
        <v>0.0053671956356353785</v>
      </c>
      <c r="F115">
        <f>F75*10000/F62</f>
        <v>0.0011676743899856805</v>
      </c>
      <c r="G115">
        <f>AVERAGE(C115:E115)</f>
        <v>0.0032710235997889373</v>
      </c>
      <c r="H115">
        <f>STDEV(C115:E115)</f>
        <v>0.0018238553535876887</v>
      </c>
      <c r="I115">
        <f>(B115*B4+C115*C4+D115*D4+E115*E4+F115*F4)/SUM(B4:F4)</f>
        <v>0.003130392361564469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-97.39984407439981</v>
      </c>
      <c r="C122">
        <f>C82*10000/C62</f>
        <v>-44.24437189292456</v>
      </c>
      <c r="D122">
        <f>D82*10000/D62</f>
        <v>1.916018365169676</v>
      </c>
      <c r="E122">
        <f>E82*10000/E62</f>
        <v>51.313746339010635</v>
      </c>
      <c r="F122">
        <f>F82*10000/F62</f>
        <v>90.09174409599895</v>
      </c>
      <c r="G122">
        <f>AVERAGE(C122:E122)</f>
        <v>2.99513093708525</v>
      </c>
      <c r="H122">
        <f>STDEV(C122:E122)</f>
        <v>47.788197841771314</v>
      </c>
      <c r="I122">
        <f>(B122*B4+C122*C4+D122*D4+E122*E4+F122*F4)/SUM(B4:F4)</f>
        <v>0.12185132147790206</v>
      </c>
    </row>
    <row r="123" spans="1:9" ht="12.75">
      <c r="A123" t="s">
        <v>82</v>
      </c>
      <c r="B123">
        <f>B83*10000/B62</f>
        <v>0.5098900665463042</v>
      </c>
      <c r="C123">
        <f>C83*10000/C62</f>
        <v>-1.0373076441532754</v>
      </c>
      <c r="D123">
        <f>D83*10000/D62</f>
        <v>-0.811557737625004</v>
      </c>
      <c r="E123">
        <f>E83*10000/E62</f>
        <v>-1.5563269862423035</v>
      </c>
      <c r="F123">
        <f>F83*10000/F62</f>
        <v>5.0702296869955115</v>
      </c>
      <c r="G123">
        <f>AVERAGE(C123:E123)</f>
        <v>-1.1350641226735276</v>
      </c>
      <c r="H123">
        <f>STDEV(C123:E123)</f>
        <v>0.3818868356476883</v>
      </c>
      <c r="I123">
        <f>(B123*B4+C123*C4+D123*D4+E123*E4+F123*F4)/SUM(B4:F4)</f>
        <v>-0.0681653145044111</v>
      </c>
    </row>
    <row r="124" spans="1:9" ht="12.75">
      <c r="A124" t="s">
        <v>83</v>
      </c>
      <c r="B124">
        <f>B84*10000/B62</f>
        <v>0.18111213026784048</v>
      </c>
      <c r="C124">
        <f>C84*10000/C62</f>
        <v>2.948227709448604</v>
      </c>
      <c r="D124">
        <f>D84*10000/D62</f>
        <v>0.4505473284631486</v>
      </c>
      <c r="E124">
        <f>E84*10000/E62</f>
        <v>0.7474615527872313</v>
      </c>
      <c r="F124">
        <f>F84*10000/F62</f>
        <v>3.924239778237516</v>
      </c>
      <c r="G124">
        <f>AVERAGE(C124:E124)</f>
        <v>1.382078863566328</v>
      </c>
      <c r="H124">
        <f>STDEV(C124:E124)</f>
        <v>1.3644252158858992</v>
      </c>
      <c r="I124">
        <f>(B124*B4+C124*C4+D124*D4+E124*E4+F124*F4)/SUM(B4:F4)</f>
        <v>1.5483163157813429</v>
      </c>
    </row>
    <row r="125" spans="1:9" ht="12.75">
      <c r="A125" t="s">
        <v>84</v>
      </c>
      <c r="B125">
        <f>B85*10000/B62</f>
        <v>0.08490814423539748</v>
      </c>
      <c r="C125">
        <f>C85*10000/C62</f>
        <v>-1.003234710022202</v>
      </c>
      <c r="D125">
        <f>D85*10000/D62</f>
        <v>-0.025163066395582714</v>
      </c>
      <c r="E125">
        <f>E85*10000/E62</f>
        <v>-0.33098147883512335</v>
      </c>
      <c r="F125">
        <f>F85*10000/F62</f>
        <v>-1.61059639121084</v>
      </c>
      <c r="G125">
        <f>AVERAGE(C125:E125)</f>
        <v>-0.453126418417636</v>
      </c>
      <c r="H125">
        <f>STDEV(C125:E125)</f>
        <v>0.500345455376414</v>
      </c>
      <c r="I125">
        <f>(B125*B4+C125*C4+D125*D4+E125*E4+F125*F4)/SUM(B4:F4)</f>
        <v>-0.5300738592089361</v>
      </c>
    </row>
    <row r="126" spans="1:9" ht="12.75">
      <c r="A126" t="s">
        <v>85</v>
      </c>
      <c r="B126">
        <f>B86*10000/B62</f>
        <v>-1.7930546569322183</v>
      </c>
      <c r="C126">
        <f>C86*10000/C62</f>
        <v>-0.2962619458252886</v>
      </c>
      <c r="D126">
        <f>D86*10000/D62</f>
        <v>-0.5947016661148729</v>
      </c>
      <c r="E126">
        <f>E86*10000/E62</f>
        <v>-0.1441023485879186</v>
      </c>
      <c r="F126">
        <f>F86*10000/F62</f>
        <v>2.0031817236929714</v>
      </c>
      <c r="G126">
        <f>AVERAGE(C126:E126)</f>
        <v>-0.34502198684269336</v>
      </c>
      <c r="H126">
        <f>STDEV(C126:E126)</f>
        <v>0.22922280087057972</v>
      </c>
      <c r="I126">
        <f>(B126*B4+C126*C4+D126*D4+E126*E4+F126*F4)/SUM(B4:F4)</f>
        <v>-0.24050337839375066</v>
      </c>
    </row>
    <row r="127" spans="1:9" ht="12.75">
      <c r="A127" t="s">
        <v>86</v>
      </c>
      <c r="B127">
        <f>B87*10000/B62</f>
        <v>0.12107242720489067</v>
      </c>
      <c r="C127">
        <f>C87*10000/C62</f>
        <v>-0.16277108095028658</v>
      </c>
      <c r="D127">
        <f>D87*10000/D62</f>
        <v>-0.07709167104569566</v>
      </c>
      <c r="E127">
        <f>E87*10000/E62</f>
        <v>-0.23780532692945547</v>
      </c>
      <c r="F127">
        <f>F87*10000/F62</f>
        <v>0.4237668855239785</v>
      </c>
      <c r="G127">
        <f>AVERAGE(C127:E127)</f>
        <v>-0.1592226929751459</v>
      </c>
      <c r="H127">
        <f>STDEV(C127:E127)</f>
        <v>0.08041556497219601</v>
      </c>
      <c r="I127">
        <f>(B127*B4+C127*C4+D127*D4+E127*E4+F127*F4)/SUM(B4:F4)</f>
        <v>-0.04081525568814564</v>
      </c>
    </row>
    <row r="128" spans="1:9" ht="12.75">
      <c r="A128" t="s">
        <v>87</v>
      </c>
      <c r="B128">
        <f>B88*10000/B62</f>
        <v>0.0752803175357081</v>
      </c>
      <c r="C128">
        <f>C88*10000/C62</f>
        <v>0.4060065223056524</v>
      </c>
      <c r="D128">
        <f>D88*10000/D62</f>
        <v>0.047289466264073626</v>
      </c>
      <c r="E128">
        <f>E88*10000/E62</f>
        <v>-0.09519725894788757</v>
      </c>
      <c r="F128">
        <f>F88*10000/F62</f>
        <v>0.3711393173818392</v>
      </c>
      <c r="G128">
        <f>AVERAGE(C128:E128)</f>
        <v>0.11936624320727947</v>
      </c>
      <c r="H128">
        <f>STDEV(C128:E128)</f>
        <v>0.25825879252525374</v>
      </c>
      <c r="I128">
        <f>(B128*B4+C128*C4+D128*D4+E128*E4+F128*F4)/SUM(B4:F4)</f>
        <v>0.14665645041323455</v>
      </c>
    </row>
    <row r="129" spans="1:9" ht="12.75">
      <c r="A129" t="s">
        <v>88</v>
      </c>
      <c r="B129">
        <f>B89*10000/B62</f>
        <v>-0.06223325730694936</v>
      </c>
      <c r="C129">
        <f>C89*10000/C62</f>
        <v>-0.023410716252548286</v>
      </c>
      <c r="D129">
        <f>D89*10000/D62</f>
        <v>-0.04209243669895573</v>
      </c>
      <c r="E129">
        <f>E89*10000/E62</f>
        <v>-0.11959477050161842</v>
      </c>
      <c r="F129">
        <f>F89*10000/F62</f>
        <v>-0.05826129081376664</v>
      </c>
      <c r="G129">
        <f>AVERAGE(C129:E129)</f>
        <v>-0.06169930781770747</v>
      </c>
      <c r="H129">
        <f>STDEV(C129:E129)</f>
        <v>0.05100161879046117</v>
      </c>
      <c r="I129">
        <f>(B129*B4+C129*C4+D129*D4+E129*E4+F129*F4)/SUM(B4:F4)</f>
        <v>-0.06131461740619918</v>
      </c>
    </row>
    <row r="130" spans="1:9" ht="12.75">
      <c r="A130" t="s">
        <v>89</v>
      </c>
      <c r="B130">
        <f>B90*10000/B62</f>
        <v>-0.1403462327109472</v>
      </c>
      <c r="C130">
        <f>C90*10000/C62</f>
        <v>0.052983578195225554</v>
      </c>
      <c r="D130">
        <f>D90*10000/D62</f>
        <v>-0.011462137552519104</v>
      </c>
      <c r="E130">
        <f>E90*10000/E62</f>
        <v>0.01978175315672515</v>
      </c>
      <c r="F130">
        <f>F90*10000/F62</f>
        <v>0.2446159963412657</v>
      </c>
      <c r="G130">
        <f>AVERAGE(C130:E130)</f>
        <v>0.020434397933143864</v>
      </c>
      <c r="H130">
        <f>STDEV(C130:E130)</f>
        <v>0.03222781451577063</v>
      </c>
      <c r="I130">
        <f>(B130*B4+C130*C4+D130*D4+E130*E4+F130*F4)/SUM(B4:F4)</f>
        <v>0.027157494514178697</v>
      </c>
    </row>
    <row r="131" spans="1:9" ht="12.75">
      <c r="A131" t="s">
        <v>90</v>
      </c>
      <c r="B131">
        <f>B91*10000/B62</f>
        <v>0.022356177755271645</v>
      </c>
      <c r="C131">
        <f>C91*10000/C62</f>
        <v>-2.0835664027028126E-06</v>
      </c>
      <c r="D131">
        <f>D91*10000/D62</f>
        <v>-0.0010394340405960188</v>
      </c>
      <c r="E131">
        <f>E91*10000/E62</f>
        <v>-0.006390720989201531</v>
      </c>
      <c r="F131">
        <f>F91*10000/F62</f>
        <v>0.04990564652252702</v>
      </c>
      <c r="G131">
        <f>AVERAGE(C131:E131)</f>
        <v>-0.0024774128654000845</v>
      </c>
      <c r="H131">
        <f>STDEV(C131:E131)</f>
        <v>0.0034284849941971563</v>
      </c>
      <c r="I131">
        <f>(B131*B4+C131*C4+D131*D4+E131*E4+F131*F4)/SUM(B4:F4)</f>
        <v>0.00811115402030553</v>
      </c>
    </row>
    <row r="132" spans="1:9" ht="12.75">
      <c r="A132" t="s">
        <v>91</v>
      </c>
      <c r="B132">
        <f>B92*10000/B62</f>
        <v>-0.02177942769691744</v>
      </c>
      <c r="C132">
        <f>C92*10000/C62</f>
        <v>0.037224736335586574</v>
      </c>
      <c r="D132">
        <f>D92*10000/D62</f>
        <v>-0.006904058543703267</v>
      </c>
      <c r="E132">
        <f>E92*10000/E62</f>
        <v>0.01032997292720575</v>
      </c>
      <c r="F132">
        <f>F92*10000/F62</f>
        <v>0.029818657721014417</v>
      </c>
      <c r="G132">
        <f>AVERAGE(C132:E132)</f>
        <v>0.013550216906363018</v>
      </c>
      <c r="H132">
        <f>STDEV(C132:E132)</f>
        <v>0.022239944083530954</v>
      </c>
      <c r="I132">
        <f>(B132*B4+C132*C4+D132*D4+E132*E4+F132*F4)/SUM(B4:F4)</f>
        <v>0.010619973093269132</v>
      </c>
    </row>
    <row r="133" spans="1:9" ht="12.75">
      <c r="A133" t="s">
        <v>92</v>
      </c>
      <c r="B133">
        <f>B93*10000/B62</f>
        <v>0.07504563302312052</v>
      </c>
      <c r="C133">
        <f>C93*10000/C62</f>
        <v>0.07955486120247932</v>
      </c>
      <c r="D133">
        <f>D93*10000/D62</f>
        <v>0.07513762093094264</v>
      </c>
      <c r="E133">
        <f>E93*10000/E62</f>
        <v>0.0704390634350847</v>
      </c>
      <c r="F133">
        <f>F93*10000/F62</f>
        <v>0.04792117229058146</v>
      </c>
      <c r="G133">
        <f>AVERAGE(C133:E133)</f>
        <v>0.07504384852283556</v>
      </c>
      <c r="H133">
        <f>STDEV(C133:E133)</f>
        <v>0.004558622289946875</v>
      </c>
      <c r="I133">
        <f>(B133*B4+C133*C4+D133*D4+E133*E4+F133*F4)/SUM(B4:F4)</f>
        <v>0.07142016229036105</v>
      </c>
    </row>
    <row r="134" spans="1:9" ht="12.75">
      <c r="A134" t="s">
        <v>93</v>
      </c>
      <c r="B134">
        <f>B94*10000/B62</f>
        <v>-0.010655371313335315</v>
      </c>
      <c r="C134">
        <f>C94*10000/C62</f>
        <v>0.008272257342537963</v>
      </c>
      <c r="D134">
        <f>D94*10000/D62</f>
        <v>0.00040077691855168755</v>
      </c>
      <c r="E134">
        <f>E94*10000/E62</f>
        <v>-0.008833799115425674</v>
      </c>
      <c r="F134">
        <f>F94*10000/F62</f>
        <v>-0.034767104775411194</v>
      </c>
      <c r="G134">
        <f>AVERAGE(C134:E134)</f>
        <v>-5.358828477867427E-05</v>
      </c>
      <c r="H134">
        <f>STDEV(C134:E134)</f>
        <v>0.008562074964005977</v>
      </c>
      <c r="I134">
        <f>(B134*B4+C134*C4+D134*D4+E134*E4+F134*F4)/SUM(B4:F4)</f>
        <v>-0.006223705001597322</v>
      </c>
    </row>
    <row r="135" spans="1:9" ht="12.75">
      <c r="A135" t="s">
        <v>94</v>
      </c>
      <c r="B135">
        <f>B95*10000/B62</f>
        <v>-0.001444398202666553</v>
      </c>
      <c r="C135">
        <f>C95*10000/C62</f>
        <v>-0.005012906465387961</v>
      </c>
      <c r="D135">
        <f>D95*10000/D62</f>
        <v>0.0032129448136317094</v>
      </c>
      <c r="E135">
        <f>E95*10000/E62</f>
        <v>0.0022911005009101874</v>
      </c>
      <c r="F135">
        <f>F95*10000/F62</f>
        <v>0.007752585064613481</v>
      </c>
      <c r="G135">
        <f>AVERAGE(C135:E135)</f>
        <v>0.00016371294971797862</v>
      </c>
      <c r="H135">
        <f>STDEV(C135:E135)</f>
        <v>0.0045067161726542165</v>
      </c>
      <c r="I135">
        <f>(B135*B4+C135*C4+D135*D4+E135*E4+F135*F4)/SUM(B4:F4)</f>
        <v>0.0009450409781900436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2005-08-02T06:05:14Z</cp:lastPrinted>
  <dcterms:created xsi:type="dcterms:W3CDTF">2005-08-02T06:05:14Z</dcterms:created>
  <dcterms:modified xsi:type="dcterms:W3CDTF">2005-08-06T09:43:03Z</dcterms:modified>
  <cp:category/>
  <cp:version/>
  <cp:contentType/>
  <cp:contentStatus/>
</cp:coreProperties>
</file>