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<sst xmlns="http://schemas.openxmlformats.org/spreadsheetml/2006/main" count="204" uniqueCount="98">
  <si>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03/08/2005       08:05:33</t>
  </si>
  <si>
    <t>LISSNER</t>
  </si>
  <si>
    <t>HCMQAP631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</si>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</sst>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205043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-0.003756</v>
      </c>
      <c r="D4" s="12">
        <v>-0.003755</v>
      </c>
      <c r="E4" s="12">
        <v>-0.003756</v>
      </c>
      <c r="F4" s="24">
        <v>-0.002088</v>
      </c>
      <c r="G4" s="34">
        <v>-0.011705</v>
      </c>
    </row>
    <row r="5" spans="1:7" ht="12.75" thickBot="1">
      <c r="A5" s="44" t="s">
        <v>13</v>
      </c>
      <c r="B5" s="45">
        <v>-5.374466</v>
      </c>
      <c r="C5" s="46">
        <v>-3.276987</v>
      </c>
      <c r="D5" s="46">
        <v>0.189</v>
      </c>
      <c r="E5" s="46">
        <v>3.733009</v>
      </c>
      <c r="F5" s="47">
        <v>4.602667</v>
      </c>
      <c r="G5" s="48">
        <v>8.326456</v>
      </c>
    </row>
    <row r="6" spans="1:7" ht="12.75" thickTop="1">
      <c r="A6" s="6" t="s">
        <v>14</v>
      </c>
      <c r="B6" s="39">
        <v>99.77562</v>
      </c>
      <c r="C6" s="40">
        <v>-0.443652</v>
      </c>
      <c r="D6" s="40">
        <v>22.00114</v>
      </c>
      <c r="E6" s="40">
        <v>45.33103</v>
      </c>
      <c r="F6" s="41">
        <v>-228.0858</v>
      </c>
      <c r="G6" s="42">
        <v>0.001786882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-0.5912007</v>
      </c>
      <c r="C8" s="13">
        <v>-0.6417115</v>
      </c>
      <c r="D8" s="13">
        <v>-1.189249</v>
      </c>
      <c r="E8" s="13">
        <v>-1.626148</v>
      </c>
      <c r="F8" s="25">
        <v>-6.871817</v>
      </c>
      <c r="G8" s="35">
        <v>-1.836227</v>
      </c>
    </row>
    <row r="9" spans="1:7" ht="12">
      <c r="A9" s="20" t="s">
        <v>17</v>
      </c>
      <c r="B9" s="29">
        <v>-2.272098</v>
      </c>
      <c r="C9" s="13">
        <v>0.03237579</v>
      </c>
      <c r="D9" s="13">
        <v>-0.1027533</v>
      </c>
      <c r="E9" s="13">
        <v>0.6141761</v>
      </c>
      <c r="F9" s="25">
        <v>-0.2169876</v>
      </c>
      <c r="G9" s="35">
        <v>-0.2263647</v>
      </c>
    </row>
    <row r="10" spans="1:7" ht="12">
      <c r="A10" s="20" t="s">
        <v>18</v>
      </c>
      <c r="B10" s="29">
        <v>0.0707132</v>
      </c>
      <c r="C10" s="13">
        <v>0.1498143</v>
      </c>
      <c r="D10" s="13">
        <v>-0.03798544</v>
      </c>
      <c r="E10" s="13">
        <v>0.2526992</v>
      </c>
      <c r="F10" s="25">
        <v>-0.6431341</v>
      </c>
      <c r="G10" s="35">
        <v>0.0119016</v>
      </c>
    </row>
    <row r="11" spans="1:7" ht="12">
      <c r="A11" s="21" t="s">
        <v>19</v>
      </c>
      <c r="B11" s="31">
        <v>1.598463</v>
      </c>
      <c r="C11" s="15">
        <v>0.8950666</v>
      </c>
      <c r="D11" s="15">
        <v>1.430856</v>
      </c>
      <c r="E11" s="15">
        <v>1.144447</v>
      </c>
      <c r="F11" s="27">
        <v>12.06814</v>
      </c>
      <c r="G11" s="37">
        <v>2.679807</v>
      </c>
    </row>
    <row r="12" spans="1:7" ht="12">
      <c r="A12" s="20" t="s">
        <v>20</v>
      </c>
      <c r="B12" s="29">
        <v>0.2900303</v>
      </c>
      <c r="C12" s="13">
        <v>0.1962671</v>
      </c>
      <c r="D12" s="13">
        <v>-0.02903805</v>
      </c>
      <c r="E12" s="13">
        <v>0.000356684</v>
      </c>
      <c r="F12" s="25">
        <v>-0.3533025</v>
      </c>
      <c r="G12" s="35">
        <v>0.03497278</v>
      </c>
    </row>
    <row r="13" spans="1:7" ht="12">
      <c r="A13" s="20" t="s">
        <v>21</v>
      </c>
      <c r="B13" s="29">
        <v>0.04394196</v>
      </c>
      <c r="C13" s="13">
        <v>-0.05461947</v>
      </c>
      <c r="D13" s="13">
        <v>-0.1441463</v>
      </c>
      <c r="E13" s="13">
        <v>-0.09465637</v>
      </c>
      <c r="F13" s="25">
        <v>-0.01665064</v>
      </c>
      <c r="G13" s="35">
        <v>-0.06648314</v>
      </c>
    </row>
    <row r="14" spans="1:7" ht="12">
      <c r="A14" s="20" t="s">
        <v>22</v>
      </c>
      <c r="B14" s="29">
        <v>-0.1188034</v>
      </c>
      <c r="C14" s="13">
        <v>-0.03545482</v>
      </c>
      <c r="D14" s="13">
        <v>-0.00381478</v>
      </c>
      <c r="E14" s="13">
        <v>0.1115364</v>
      </c>
      <c r="F14" s="25">
        <v>0.1227577</v>
      </c>
      <c r="G14" s="35">
        <v>0.01664384</v>
      </c>
    </row>
    <row r="15" spans="1:7" ht="12">
      <c r="A15" s="21" t="s">
        <v>23</v>
      </c>
      <c r="B15" s="31">
        <v>-0.4330783</v>
      </c>
      <c r="C15" s="15">
        <v>-0.09625337</v>
      </c>
      <c r="D15" s="15">
        <v>-0.04751555</v>
      </c>
      <c r="E15" s="15">
        <v>-0.08500544</v>
      </c>
      <c r="F15" s="27">
        <v>-0.4544813</v>
      </c>
      <c r="G15" s="37">
        <v>-0.1783852</v>
      </c>
    </row>
    <row r="16" spans="1:7" ht="12">
      <c r="A16" s="20" t="s">
        <v>24</v>
      </c>
      <c r="B16" s="29">
        <v>0.07322213</v>
      </c>
      <c r="C16" s="13">
        <v>0.03729065</v>
      </c>
      <c r="D16" s="13">
        <v>0.02737846</v>
      </c>
      <c r="E16" s="13">
        <v>0.005178563</v>
      </c>
      <c r="F16" s="25">
        <v>0.04537274</v>
      </c>
      <c r="G16" s="35">
        <v>0.03345065</v>
      </c>
    </row>
    <row r="17" spans="1:7" ht="12">
      <c r="A17" s="20" t="s">
        <v>25</v>
      </c>
      <c r="B17" s="29">
        <v>0.0008745365</v>
      </c>
      <c r="C17" s="13">
        <v>-0.008168376</v>
      </c>
      <c r="D17" s="13">
        <v>-0.01569303</v>
      </c>
      <c r="E17" s="13">
        <v>-0.01273392</v>
      </c>
      <c r="F17" s="25">
        <v>-0.02232283</v>
      </c>
      <c r="G17" s="35">
        <v>-0.01166455</v>
      </c>
    </row>
    <row r="18" spans="1:7" ht="12">
      <c r="A18" s="20" t="s">
        <v>26</v>
      </c>
      <c r="B18" s="29">
        <v>-0.03828296</v>
      </c>
      <c r="C18" s="13">
        <v>-0.01309151</v>
      </c>
      <c r="D18" s="13">
        <v>-0.008160875</v>
      </c>
      <c r="E18" s="13">
        <v>-0.02238597</v>
      </c>
      <c r="F18" s="25">
        <v>0.01873304</v>
      </c>
      <c r="G18" s="35">
        <v>-0.01352816</v>
      </c>
    </row>
    <row r="19" spans="1:7" ht="12">
      <c r="A19" s="21" t="s">
        <v>27</v>
      </c>
      <c r="B19" s="31">
        <v>-0.2030528</v>
      </c>
      <c r="C19" s="15">
        <v>-0.1929179</v>
      </c>
      <c r="D19" s="15">
        <v>-0.2033435</v>
      </c>
      <c r="E19" s="15">
        <v>-0.2027558</v>
      </c>
      <c r="F19" s="27">
        <v>-0.1463555</v>
      </c>
      <c r="G19" s="37">
        <v>-0.1930304</v>
      </c>
    </row>
    <row r="20" spans="1:7" ht="12.75" thickBot="1">
      <c r="A20" s="44" t="s">
        <v>28</v>
      </c>
      <c r="B20" s="45">
        <v>0.004378235</v>
      </c>
      <c r="C20" s="46">
        <v>0.0001926572</v>
      </c>
      <c r="D20" s="46">
        <v>0.007112675</v>
      </c>
      <c r="E20" s="46">
        <v>0.003078932</v>
      </c>
      <c r="F20" s="47">
        <v>-0.003025763</v>
      </c>
      <c r="G20" s="48">
        <v>0.002725924</v>
      </c>
    </row>
    <row r="21" spans="1:7" ht="12.75" thickTop="1">
      <c r="A21" s="6" t="s">
        <v>29</v>
      </c>
      <c r="B21" s="39">
        <v>26.27878</v>
      </c>
      <c r="C21" s="40">
        <v>45.48092</v>
      </c>
      <c r="D21" s="40">
        <v>-1.136816</v>
      </c>
      <c r="E21" s="40">
        <v>-21.97263</v>
      </c>
      <c r="F21" s="41">
        <v>-68.60785</v>
      </c>
      <c r="G21" s="43">
        <v>0.003570432</v>
      </c>
    </row>
    <row r="22" spans="1:7" ht="12">
      <c r="A22" s="20" t="s">
        <v>30</v>
      </c>
      <c r="B22" s="29">
        <v>-107.4935</v>
      </c>
      <c r="C22" s="13">
        <v>-65.54069</v>
      </c>
      <c r="D22" s="13">
        <v>3.780001</v>
      </c>
      <c r="E22" s="13">
        <v>74.66157</v>
      </c>
      <c r="F22" s="25">
        <v>92.05595</v>
      </c>
      <c r="G22" s="36">
        <v>0</v>
      </c>
    </row>
    <row r="23" spans="1:7" ht="12">
      <c r="A23" s="20" t="s">
        <v>31</v>
      </c>
      <c r="B23" s="29">
        <v>2.412477</v>
      </c>
      <c r="C23" s="13">
        <v>1.973516</v>
      </c>
      <c r="D23" s="13">
        <v>0.1965902</v>
      </c>
      <c r="E23" s="13">
        <v>-1.355242</v>
      </c>
      <c r="F23" s="25">
        <v>3.173484</v>
      </c>
      <c r="G23" s="35">
        <v>0.9689109</v>
      </c>
    </row>
    <row r="24" spans="1:7" ht="12">
      <c r="A24" s="20" t="s">
        <v>32</v>
      </c>
      <c r="B24" s="29">
        <v>-1.177648</v>
      </c>
      <c r="C24" s="13">
        <v>1.301564</v>
      </c>
      <c r="D24" s="13">
        <v>1.985516</v>
      </c>
      <c r="E24" s="13">
        <v>0.7997459</v>
      </c>
      <c r="F24" s="25">
        <v>0.3326085</v>
      </c>
      <c r="G24" s="35">
        <v>0.8576809</v>
      </c>
    </row>
    <row r="25" spans="1:7" ht="12">
      <c r="A25" s="20" t="s">
        <v>33</v>
      </c>
      <c r="B25" s="29">
        <v>1.301118</v>
      </c>
      <c r="C25" s="13">
        <v>1.607695</v>
      </c>
      <c r="D25" s="13">
        <v>0.6387568</v>
      </c>
      <c r="E25" s="13">
        <v>0.3590065</v>
      </c>
      <c r="F25" s="25">
        <v>-1.841878</v>
      </c>
      <c r="G25" s="35">
        <v>0.5685126</v>
      </c>
    </row>
    <row r="26" spans="1:7" ht="12">
      <c r="A26" s="21" t="s">
        <v>34</v>
      </c>
      <c r="B26" s="31">
        <v>0.146487</v>
      </c>
      <c r="C26" s="15">
        <v>0.3547961</v>
      </c>
      <c r="D26" s="15">
        <v>0.3663005</v>
      </c>
      <c r="E26" s="15">
        <v>-0.1595662</v>
      </c>
      <c r="F26" s="27">
        <v>2.064937</v>
      </c>
      <c r="G26" s="37">
        <v>0.4325091</v>
      </c>
    </row>
    <row r="27" spans="1:7" ht="12">
      <c r="A27" s="20" t="s">
        <v>35</v>
      </c>
      <c r="B27" s="29">
        <v>-0.01546802</v>
      </c>
      <c r="C27" s="13">
        <v>-0.2641932</v>
      </c>
      <c r="D27" s="13">
        <v>-0.0752431</v>
      </c>
      <c r="E27" s="13">
        <v>-0.2354955</v>
      </c>
      <c r="F27" s="25">
        <v>0.2060772</v>
      </c>
      <c r="G27" s="35">
        <v>-0.1130107</v>
      </c>
    </row>
    <row r="28" spans="1:7" ht="12">
      <c r="A28" s="20" t="s">
        <v>36</v>
      </c>
      <c r="B28" s="29">
        <v>-0.1313972</v>
      </c>
      <c r="C28" s="13">
        <v>0.1958812</v>
      </c>
      <c r="D28" s="13">
        <v>0.2417197</v>
      </c>
      <c r="E28" s="13">
        <v>0.2302839</v>
      </c>
      <c r="F28" s="25">
        <v>-0.157945</v>
      </c>
      <c r="G28" s="35">
        <v>0.120593</v>
      </c>
    </row>
    <row r="29" spans="1:7" ht="12">
      <c r="A29" s="20" t="s">
        <v>37</v>
      </c>
      <c r="B29" s="29">
        <v>0.1552847</v>
      </c>
      <c r="C29" s="13">
        <v>0.1215345</v>
      </c>
      <c r="D29" s="13">
        <v>0.03720159</v>
      </c>
      <c r="E29" s="13">
        <v>0.01058426</v>
      </c>
      <c r="F29" s="25">
        <v>-0.1372412</v>
      </c>
      <c r="G29" s="35">
        <v>0.04481667</v>
      </c>
    </row>
    <row r="30" spans="1:7" ht="12">
      <c r="A30" s="21" t="s">
        <v>38</v>
      </c>
      <c r="B30" s="31">
        <v>0.1248766</v>
      </c>
      <c r="C30" s="15">
        <v>0.02942731</v>
      </c>
      <c r="D30" s="15">
        <v>0.07850949</v>
      </c>
      <c r="E30" s="15">
        <v>0.07007613</v>
      </c>
      <c r="F30" s="27">
        <v>0.2211706</v>
      </c>
      <c r="G30" s="37">
        <v>0.0904362</v>
      </c>
    </row>
    <row r="31" spans="1:7" ht="12">
      <c r="A31" s="20" t="s">
        <v>39</v>
      </c>
      <c r="B31" s="29">
        <v>0.008252413</v>
      </c>
      <c r="C31" s="13">
        <v>-0.03011441</v>
      </c>
      <c r="D31" s="13">
        <v>-0.008575543</v>
      </c>
      <c r="E31" s="13">
        <v>-0.03058956</v>
      </c>
      <c r="F31" s="25">
        <v>0.03076934</v>
      </c>
      <c r="G31" s="35">
        <v>-0.01136078</v>
      </c>
    </row>
    <row r="32" spans="1:7" ht="12">
      <c r="A32" s="20" t="s">
        <v>40</v>
      </c>
      <c r="B32" s="29">
        <v>-0.02456445</v>
      </c>
      <c r="C32" s="13">
        <v>0.01924416</v>
      </c>
      <c r="D32" s="13">
        <v>0.02081088</v>
      </c>
      <c r="E32" s="13">
        <v>0.03392249</v>
      </c>
      <c r="F32" s="25">
        <v>-0.05167609</v>
      </c>
      <c r="G32" s="35">
        <v>0.007339893</v>
      </c>
    </row>
    <row r="33" spans="1:7" ht="12">
      <c r="A33" s="20" t="s">
        <v>41</v>
      </c>
      <c r="B33" s="29">
        <v>0.06820957</v>
      </c>
      <c r="C33" s="13">
        <v>0.03122566</v>
      </c>
      <c r="D33" s="13">
        <v>0.05619215</v>
      </c>
      <c r="E33" s="13">
        <v>0.06029011</v>
      </c>
      <c r="F33" s="25">
        <v>0.06911946</v>
      </c>
      <c r="G33" s="35">
        <v>0.05463431</v>
      </c>
    </row>
    <row r="34" spans="1:7" ht="12">
      <c r="A34" s="21" t="s">
        <v>42</v>
      </c>
      <c r="B34" s="31">
        <v>0.02320457</v>
      </c>
      <c r="C34" s="15">
        <v>0.01756057</v>
      </c>
      <c r="D34" s="15">
        <v>0.008301714</v>
      </c>
      <c r="E34" s="15">
        <v>-0.002545674</v>
      </c>
      <c r="F34" s="27">
        <v>-0.03241474</v>
      </c>
      <c r="G34" s="37">
        <v>0.004611765</v>
      </c>
    </row>
    <row r="35" spans="1:7" ht="12.75" thickBot="1">
      <c r="A35" s="22" t="s">
        <v>43</v>
      </c>
      <c r="B35" s="32">
        <v>0.005439113</v>
      </c>
      <c r="C35" s="16">
        <v>0.00376933</v>
      </c>
      <c r="D35" s="16">
        <v>0.0009939402</v>
      </c>
      <c r="E35" s="16">
        <v>0.001099201</v>
      </c>
      <c r="F35" s="28">
        <v>0.001128187</v>
      </c>
      <c r="G35" s="38">
        <v>0.002347329</v>
      </c>
    </row>
    <row r="36" spans="1:7" ht="12">
      <c r="A36" s="4" t="s">
        <v>44</v>
      </c>
      <c r="B36" s="3">
        <v>21.92078</v>
      </c>
      <c r="C36" s="3">
        <v>21.91162</v>
      </c>
      <c r="D36" s="3">
        <v>21.91162</v>
      </c>
      <c r="E36" s="3">
        <v>21.90552</v>
      </c>
      <c r="F36" s="3">
        <v>21.90247</v>
      </c>
      <c r="G36" s="3"/>
    </row>
    <row r="37" spans="1:6" ht="12">
      <c r="A37" s="4" t="s">
        <v>45</v>
      </c>
      <c r="B37" s="2">
        <v>0.2919515</v>
      </c>
      <c r="C37" s="2">
        <v>0.2151489</v>
      </c>
      <c r="D37" s="2">
        <v>0.1764933</v>
      </c>
      <c r="E37" s="2">
        <v>0.1383464</v>
      </c>
      <c r="F37" s="2">
        <v>0.1042684</v>
      </c>
    </row>
    <row r="38" spans="1:7" ht="12">
      <c r="A38" s="4" t="s">
        <v>53</v>
      </c>
      <c r="B38" s="2">
        <v>-0.0001691188</v>
      </c>
      <c r="C38" s="2">
        <v>0</v>
      </c>
      <c r="D38" s="2">
        <v>-3.74012E-05</v>
      </c>
      <c r="E38" s="2">
        <v>-7.677958E-05</v>
      </c>
      <c r="F38" s="2">
        <v>0.0003887867</v>
      </c>
      <c r="G38" s="2">
        <v>-6.436904E-05</v>
      </c>
    </row>
    <row r="39" spans="1:7" ht="12.75" thickBot="1">
      <c r="A39" s="4" t="s">
        <v>54</v>
      </c>
      <c r="B39" s="2">
        <v>-4.649184E-05</v>
      </c>
      <c r="C39" s="2">
        <v>-7.73093E-05</v>
      </c>
      <c r="D39" s="2">
        <v>0</v>
      </c>
      <c r="E39" s="2">
        <v>3.792673E-05</v>
      </c>
      <c r="F39" s="2">
        <v>0.0001130543</v>
      </c>
      <c r="G39" s="2">
        <v>0.0006468408</v>
      </c>
    </row>
    <row r="40" spans="2:7" ht="12.75" thickBot="1">
      <c r="B40" s="7" t="s">
        <v>46</v>
      </c>
      <c r="C40" s="18">
        <v>-0.003756</v>
      </c>
      <c r="D40" s="17" t="s">
        <v>47</v>
      </c>
      <c r="E40" s="18">
        <v>3.116729</v>
      </c>
      <c r="F40" s="17" t="s">
        <v>48</v>
      </c>
      <c r="G40" s="8">
        <v>55.053383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0.003756</v>
      </c>
      <c r="D4">
        <v>0.003755</v>
      </c>
      <c r="E4">
        <v>0.003756</v>
      </c>
      <c r="F4">
        <v>0.002088</v>
      </c>
      <c r="G4">
        <v>0.011705</v>
      </c>
    </row>
    <row r="5" spans="1:7" ht="12.75">
      <c r="A5" t="s">
        <v>13</v>
      </c>
      <c r="B5">
        <v>-5.374466</v>
      </c>
      <c r="C5">
        <v>-3.276987</v>
      </c>
      <c r="D5">
        <v>0.189</v>
      </c>
      <c r="E5">
        <v>3.733009</v>
      </c>
      <c r="F5">
        <v>4.602667</v>
      </c>
      <c r="G5">
        <v>8.326456</v>
      </c>
    </row>
    <row r="6" spans="1:7" ht="12.75">
      <c r="A6" t="s">
        <v>14</v>
      </c>
      <c r="B6" s="49">
        <v>99.77562</v>
      </c>
      <c r="C6" s="49">
        <v>-0.443652</v>
      </c>
      <c r="D6" s="49">
        <v>22.00114</v>
      </c>
      <c r="E6" s="49">
        <v>45.33103</v>
      </c>
      <c r="F6" s="49">
        <v>-228.0858</v>
      </c>
      <c r="G6" s="49">
        <v>0.001786882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-0.5912007</v>
      </c>
      <c r="C8" s="49">
        <v>-0.6417115</v>
      </c>
      <c r="D8" s="49">
        <v>-1.189249</v>
      </c>
      <c r="E8" s="49">
        <v>-1.626148</v>
      </c>
      <c r="F8" s="49">
        <v>-6.871817</v>
      </c>
      <c r="G8" s="49">
        <v>-1.836227</v>
      </c>
    </row>
    <row r="9" spans="1:7" ht="12.75">
      <c r="A9" t="s">
        <v>17</v>
      </c>
      <c r="B9" s="49">
        <v>-2.272098</v>
      </c>
      <c r="C9" s="49">
        <v>0.03237579</v>
      </c>
      <c r="D9" s="49">
        <v>-0.1027533</v>
      </c>
      <c r="E9" s="49">
        <v>0.6141761</v>
      </c>
      <c r="F9" s="49">
        <v>-0.2169876</v>
      </c>
      <c r="G9" s="49">
        <v>-0.2263647</v>
      </c>
    </row>
    <row r="10" spans="1:7" ht="12.75">
      <c r="A10" t="s">
        <v>18</v>
      </c>
      <c r="B10" s="49">
        <v>0.0707132</v>
      </c>
      <c r="C10" s="49">
        <v>0.1498143</v>
      </c>
      <c r="D10" s="49">
        <v>-0.03798544</v>
      </c>
      <c r="E10" s="49">
        <v>0.2526992</v>
      </c>
      <c r="F10" s="49">
        <v>-0.6431341</v>
      </c>
      <c r="G10" s="49">
        <v>0.0119016</v>
      </c>
    </row>
    <row r="11" spans="1:7" ht="12.75">
      <c r="A11" t="s">
        <v>19</v>
      </c>
      <c r="B11" s="49">
        <v>1.598463</v>
      </c>
      <c r="C11" s="49">
        <v>0.8950666</v>
      </c>
      <c r="D11" s="49">
        <v>1.430856</v>
      </c>
      <c r="E11" s="49">
        <v>1.144447</v>
      </c>
      <c r="F11" s="49">
        <v>12.06814</v>
      </c>
      <c r="G11" s="49">
        <v>2.679807</v>
      </c>
    </row>
    <row r="12" spans="1:7" ht="12.75">
      <c r="A12" t="s">
        <v>20</v>
      </c>
      <c r="B12" s="49">
        <v>0.2900303</v>
      </c>
      <c r="C12" s="49">
        <v>0.1962671</v>
      </c>
      <c r="D12" s="49">
        <v>-0.02903805</v>
      </c>
      <c r="E12" s="49">
        <v>0.000356684</v>
      </c>
      <c r="F12" s="49">
        <v>-0.3533025</v>
      </c>
      <c r="G12" s="49">
        <v>0.03497278</v>
      </c>
    </row>
    <row r="13" spans="1:7" ht="12.75">
      <c r="A13" t="s">
        <v>21</v>
      </c>
      <c r="B13" s="49">
        <v>0.04394196</v>
      </c>
      <c r="C13" s="49">
        <v>-0.05461947</v>
      </c>
      <c r="D13" s="49">
        <v>-0.1441463</v>
      </c>
      <c r="E13" s="49">
        <v>-0.09465637</v>
      </c>
      <c r="F13" s="49">
        <v>-0.01665064</v>
      </c>
      <c r="G13" s="49">
        <v>-0.06648314</v>
      </c>
    </row>
    <row r="14" spans="1:7" ht="12.75">
      <c r="A14" t="s">
        <v>22</v>
      </c>
      <c r="B14" s="49">
        <v>-0.1188034</v>
      </c>
      <c r="C14" s="49">
        <v>-0.03545482</v>
      </c>
      <c r="D14" s="49">
        <v>-0.00381478</v>
      </c>
      <c r="E14" s="49">
        <v>0.1115364</v>
      </c>
      <c r="F14" s="49">
        <v>0.1227577</v>
      </c>
      <c r="G14" s="49">
        <v>0.01664384</v>
      </c>
    </row>
    <row r="15" spans="1:7" ht="12.75">
      <c r="A15" t="s">
        <v>23</v>
      </c>
      <c r="B15" s="49">
        <v>-0.4330783</v>
      </c>
      <c r="C15" s="49">
        <v>-0.09625337</v>
      </c>
      <c r="D15" s="49">
        <v>-0.04751555</v>
      </c>
      <c r="E15" s="49">
        <v>-0.08500544</v>
      </c>
      <c r="F15" s="49">
        <v>-0.4544813</v>
      </c>
      <c r="G15" s="49">
        <v>-0.1783852</v>
      </c>
    </row>
    <row r="16" spans="1:7" ht="12.75">
      <c r="A16" t="s">
        <v>24</v>
      </c>
      <c r="B16" s="49">
        <v>0.07322213</v>
      </c>
      <c r="C16" s="49">
        <v>0.03729065</v>
      </c>
      <c r="D16" s="49">
        <v>0.02737846</v>
      </c>
      <c r="E16" s="49">
        <v>0.005178563</v>
      </c>
      <c r="F16" s="49">
        <v>0.04537274</v>
      </c>
      <c r="G16" s="49">
        <v>0.03345065</v>
      </c>
    </row>
    <row r="17" spans="1:7" ht="12.75">
      <c r="A17" t="s">
        <v>25</v>
      </c>
      <c r="B17" s="49">
        <v>0.0008745365</v>
      </c>
      <c r="C17" s="49">
        <v>-0.008168376</v>
      </c>
      <c r="D17" s="49">
        <v>-0.01569303</v>
      </c>
      <c r="E17" s="49">
        <v>-0.01273392</v>
      </c>
      <c r="F17" s="49">
        <v>-0.02232283</v>
      </c>
      <c r="G17" s="49">
        <v>-0.01166455</v>
      </c>
    </row>
    <row r="18" spans="1:7" ht="12.75">
      <c r="A18" t="s">
        <v>26</v>
      </c>
      <c r="B18" s="49">
        <v>-0.03828296</v>
      </c>
      <c r="C18" s="49">
        <v>-0.01309151</v>
      </c>
      <c r="D18" s="49">
        <v>-0.008160875</v>
      </c>
      <c r="E18" s="49">
        <v>-0.02238597</v>
      </c>
      <c r="F18" s="49">
        <v>0.01873304</v>
      </c>
      <c r="G18" s="49">
        <v>-0.01352816</v>
      </c>
    </row>
    <row r="19" spans="1:7" ht="12.75">
      <c r="A19" t="s">
        <v>27</v>
      </c>
      <c r="B19" s="49">
        <v>-0.2030528</v>
      </c>
      <c r="C19" s="49">
        <v>-0.1929179</v>
      </c>
      <c r="D19" s="49">
        <v>-0.2033435</v>
      </c>
      <c r="E19" s="49">
        <v>-0.2027558</v>
      </c>
      <c r="F19" s="49">
        <v>-0.1463555</v>
      </c>
      <c r="G19" s="49">
        <v>-0.1930304</v>
      </c>
    </row>
    <row r="20" spans="1:7" ht="12.75">
      <c r="A20" t="s">
        <v>28</v>
      </c>
      <c r="B20" s="49">
        <v>0.004378235</v>
      </c>
      <c r="C20" s="49">
        <v>0.0001926572</v>
      </c>
      <c r="D20" s="49">
        <v>0.007112675</v>
      </c>
      <c r="E20" s="49">
        <v>0.003078932</v>
      </c>
      <c r="F20" s="49">
        <v>-0.003025763</v>
      </c>
      <c r="G20" s="49">
        <v>0.002725924</v>
      </c>
    </row>
    <row r="21" spans="1:7" ht="12.75">
      <c r="A21" t="s">
        <v>29</v>
      </c>
      <c r="B21" s="49">
        <v>26.27878</v>
      </c>
      <c r="C21" s="49">
        <v>45.48092</v>
      </c>
      <c r="D21" s="49">
        <v>-1.136816</v>
      </c>
      <c r="E21" s="49">
        <v>-21.97263</v>
      </c>
      <c r="F21" s="49">
        <v>-68.60785</v>
      </c>
      <c r="G21" s="49">
        <v>0.003570432</v>
      </c>
    </row>
    <row r="22" spans="1:7" ht="12.75">
      <c r="A22" t="s">
        <v>30</v>
      </c>
      <c r="B22" s="49">
        <v>-107.4935</v>
      </c>
      <c r="C22" s="49">
        <v>-65.54069</v>
      </c>
      <c r="D22" s="49">
        <v>3.780001</v>
      </c>
      <c r="E22" s="49">
        <v>74.66157</v>
      </c>
      <c r="F22" s="49">
        <v>92.05595</v>
      </c>
      <c r="G22" s="49">
        <v>0</v>
      </c>
    </row>
    <row r="23" spans="1:7" ht="12.75">
      <c r="A23" t="s">
        <v>31</v>
      </c>
      <c r="B23" s="49">
        <v>2.412477</v>
      </c>
      <c r="C23" s="49">
        <v>1.973516</v>
      </c>
      <c r="D23" s="49">
        <v>0.1965902</v>
      </c>
      <c r="E23" s="49">
        <v>-1.355242</v>
      </c>
      <c r="F23" s="49">
        <v>3.173484</v>
      </c>
      <c r="G23" s="49">
        <v>0.9689109</v>
      </c>
    </row>
    <row r="24" spans="1:7" ht="12.75">
      <c r="A24" t="s">
        <v>32</v>
      </c>
      <c r="B24" s="49">
        <v>-1.177648</v>
      </c>
      <c r="C24" s="49">
        <v>1.301564</v>
      </c>
      <c r="D24" s="49">
        <v>1.985516</v>
      </c>
      <c r="E24" s="49">
        <v>0.7997459</v>
      </c>
      <c r="F24" s="49">
        <v>0.3326085</v>
      </c>
      <c r="G24" s="49">
        <v>0.8576809</v>
      </c>
    </row>
    <row r="25" spans="1:7" ht="12.75">
      <c r="A25" t="s">
        <v>33</v>
      </c>
      <c r="B25" s="49">
        <v>1.301118</v>
      </c>
      <c r="C25" s="49">
        <v>1.607695</v>
      </c>
      <c r="D25" s="49">
        <v>0.6387568</v>
      </c>
      <c r="E25" s="49">
        <v>0.3590065</v>
      </c>
      <c r="F25" s="49">
        <v>-1.841878</v>
      </c>
      <c r="G25" s="49">
        <v>0.5685126</v>
      </c>
    </row>
    <row r="26" spans="1:7" ht="12.75">
      <c r="A26" t="s">
        <v>34</v>
      </c>
      <c r="B26" s="49">
        <v>0.146487</v>
      </c>
      <c r="C26" s="49">
        <v>0.3547961</v>
      </c>
      <c r="D26" s="49">
        <v>0.3663005</v>
      </c>
      <c r="E26" s="49">
        <v>-0.1595662</v>
      </c>
      <c r="F26" s="49">
        <v>2.064937</v>
      </c>
      <c r="G26" s="49">
        <v>0.4325091</v>
      </c>
    </row>
    <row r="27" spans="1:7" ht="12.75">
      <c r="A27" t="s">
        <v>35</v>
      </c>
      <c r="B27" s="49">
        <v>-0.01546802</v>
      </c>
      <c r="C27" s="49">
        <v>-0.2641932</v>
      </c>
      <c r="D27" s="49">
        <v>-0.0752431</v>
      </c>
      <c r="E27" s="49">
        <v>-0.2354955</v>
      </c>
      <c r="F27" s="49">
        <v>0.2060772</v>
      </c>
      <c r="G27" s="49">
        <v>-0.1130107</v>
      </c>
    </row>
    <row r="28" spans="1:7" ht="12.75">
      <c r="A28" t="s">
        <v>36</v>
      </c>
      <c r="B28" s="49">
        <v>-0.1313972</v>
      </c>
      <c r="C28" s="49">
        <v>0.1958812</v>
      </c>
      <c r="D28" s="49">
        <v>0.2417197</v>
      </c>
      <c r="E28" s="49">
        <v>0.2302839</v>
      </c>
      <c r="F28" s="49">
        <v>-0.157945</v>
      </c>
      <c r="G28" s="49">
        <v>0.120593</v>
      </c>
    </row>
    <row r="29" spans="1:7" ht="12.75">
      <c r="A29" t="s">
        <v>37</v>
      </c>
      <c r="B29" s="49">
        <v>0.1552847</v>
      </c>
      <c r="C29" s="49">
        <v>0.1215345</v>
      </c>
      <c r="D29" s="49">
        <v>0.03720159</v>
      </c>
      <c r="E29" s="49">
        <v>0.01058426</v>
      </c>
      <c r="F29" s="49">
        <v>-0.1372412</v>
      </c>
      <c r="G29" s="49">
        <v>0.04481667</v>
      </c>
    </row>
    <row r="30" spans="1:7" ht="12.75">
      <c r="A30" t="s">
        <v>38</v>
      </c>
      <c r="B30" s="49">
        <v>0.1248766</v>
      </c>
      <c r="C30" s="49">
        <v>0.02942731</v>
      </c>
      <c r="D30" s="49">
        <v>0.07850949</v>
      </c>
      <c r="E30" s="49">
        <v>0.07007613</v>
      </c>
      <c r="F30" s="49">
        <v>0.2211706</v>
      </c>
      <c r="G30" s="49">
        <v>0.0904362</v>
      </c>
    </row>
    <row r="31" spans="1:7" ht="12.75">
      <c r="A31" t="s">
        <v>39</v>
      </c>
      <c r="B31" s="49">
        <v>0.008252413</v>
      </c>
      <c r="C31" s="49">
        <v>-0.03011441</v>
      </c>
      <c r="D31" s="49">
        <v>-0.008575543</v>
      </c>
      <c r="E31" s="49">
        <v>-0.03058956</v>
      </c>
      <c r="F31" s="49">
        <v>0.03076934</v>
      </c>
      <c r="G31" s="49">
        <v>-0.01136078</v>
      </c>
    </row>
    <row r="32" spans="1:7" ht="12.75">
      <c r="A32" t="s">
        <v>40</v>
      </c>
      <c r="B32" s="49">
        <v>-0.02456445</v>
      </c>
      <c r="C32" s="49">
        <v>0.01924416</v>
      </c>
      <c r="D32" s="49">
        <v>0.02081088</v>
      </c>
      <c r="E32" s="49">
        <v>0.03392249</v>
      </c>
      <c r="F32" s="49">
        <v>-0.05167609</v>
      </c>
      <c r="G32" s="49">
        <v>0.007339893</v>
      </c>
    </row>
    <row r="33" spans="1:7" ht="12.75">
      <c r="A33" t="s">
        <v>41</v>
      </c>
      <c r="B33" s="49">
        <v>0.06820957</v>
      </c>
      <c r="C33" s="49">
        <v>0.03122566</v>
      </c>
      <c r="D33" s="49">
        <v>0.05619215</v>
      </c>
      <c r="E33" s="49">
        <v>0.06029011</v>
      </c>
      <c r="F33" s="49">
        <v>0.06911946</v>
      </c>
      <c r="G33" s="49">
        <v>0.05463431</v>
      </c>
    </row>
    <row r="34" spans="1:7" ht="12.75">
      <c r="A34" t="s">
        <v>42</v>
      </c>
      <c r="B34" s="49">
        <v>0.02320457</v>
      </c>
      <c r="C34" s="49">
        <v>0.01756057</v>
      </c>
      <c r="D34" s="49">
        <v>0.008301714</v>
      </c>
      <c r="E34" s="49">
        <v>-0.002545674</v>
      </c>
      <c r="F34" s="49">
        <v>-0.03241474</v>
      </c>
      <c r="G34" s="49">
        <v>0.004611765</v>
      </c>
    </row>
    <row r="35" spans="1:7" ht="12.75">
      <c r="A35" t="s">
        <v>43</v>
      </c>
      <c r="B35" s="49">
        <v>0.005439113</v>
      </c>
      <c r="C35" s="49">
        <v>0.00376933</v>
      </c>
      <c r="D35" s="49">
        <v>0.0009939402</v>
      </c>
      <c r="E35" s="49">
        <v>0.001099201</v>
      </c>
      <c r="F35" s="49">
        <v>0.001128187</v>
      </c>
      <c r="G35" s="49">
        <v>0.002347329</v>
      </c>
    </row>
    <row r="36" spans="1:6" ht="12.75">
      <c r="A36" t="s">
        <v>44</v>
      </c>
      <c r="B36" s="49">
        <v>21.92078</v>
      </c>
      <c r="C36" s="49">
        <v>21.91162</v>
      </c>
      <c r="D36" s="49">
        <v>21.91162</v>
      </c>
      <c r="E36" s="49">
        <v>21.90552</v>
      </c>
      <c r="F36" s="49">
        <v>21.90247</v>
      </c>
    </row>
    <row r="37" spans="1:6" ht="12.75">
      <c r="A37" t="s">
        <v>45</v>
      </c>
      <c r="B37" s="49">
        <v>0.2919515</v>
      </c>
      <c r="C37" s="49">
        <v>0.2151489</v>
      </c>
      <c r="D37" s="49">
        <v>0.1764933</v>
      </c>
      <c r="E37" s="49">
        <v>0.1383464</v>
      </c>
      <c r="F37" s="49">
        <v>0.1042684</v>
      </c>
    </row>
    <row r="38" spans="1:7" ht="12.75">
      <c r="A38" t="s">
        <v>55</v>
      </c>
      <c r="B38" s="49">
        <v>-0.0001691188</v>
      </c>
      <c r="C38" s="49">
        <v>0</v>
      </c>
      <c r="D38" s="49">
        <v>-3.74012E-05</v>
      </c>
      <c r="E38" s="49">
        <v>-7.677958E-05</v>
      </c>
      <c r="F38" s="49">
        <v>0.0003887867</v>
      </c>
      <c r="G38" s="49">
        <v>-6.436904E-05</v>
      </c>
    </row>
    <row r="39" spans="1:7" ht="12.75">
      <c r="A39" t="s">
        <v>56</v>
      </c>
      <c r="B39" s="49">
        <v>-4.649184E-05</v>
      </c>
      <c r="C39" s="49">
        <v>-7.73093E-05</v>
      </c>
      <c r="D39" s="49">
        <v>0</v>
      </c>
      <c r="E39" s="49">
        <v>3.792673E-05</v>
      </c>
      <c r="F39" s="49">
        <v>0.0001130543</v>
      </c>
      <c r="G39" s="49">
        <v>0.0006468408</v>
      </c>
    </row>
    <row r="40" spans="2:7" ht="12.75">
      <c r="B40" t="s">
        <v>46</v>
      </c>
      <c r="C40">
        <v>-0.003756</v>
      </c>
      <c r="D40" t="s">
        <v>47</v>
      </c>
      <c r="E40">
        <v>3.116729</v>
      </c>
      <c r="F40" t="s">
        <v>48</v>
      </c>
      <c r="G40">
        <v>55.053383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-0.0001691187969059482</v>
      </c>
      <c r="C50">
        <f>-0.017/(C7*C7+C22*C22)*(C21*C22+C6*C7)</f>
        <v>1.260898886421737E-06</v>
      </c>
      <c r="D50">
        <f>-0.017/(D7*D7+D22*D22)*(D21*D22+D6*D7)</f>
        <v>-3.740120213780895E-05</v>
      </c>
      <c r="E50">
        <f>-0.017/(E7*E7+E22*E22)*(E21*E22+E6*E7)</f>
        <v>-7.677958415824277E-05</v>
      </c>
      <c r="F50">
        <f>-0.017/(F7*F7+F22*F22)*(F21*F22+F6*F7)</f>
        <v>0.0003887865924034115</v>
      </c>
      <c r="G50">
        <f>(B50*B$4+C50*C$4+D50*D$4+E50*E$4+F50*F$4)/SUM(B$4:F$4)</f>
        <v>4.0575413241369486E-07</v>
      </c>
    </row>
    <row r="51" spans="1:7" ht="12.75">
      <c r="A51" t="s">
        <v>59</v>
      </c>
      <c r="B51">
        <f>-0.017/(B7*B7+B22*B22)*(B21*B7-B6*B22)</f>
        <v>-4.649184313952095E-05</v>
      </c>
      <c r="C51">
        <f>-0.017/(C7*C7+C22*C22)*(C21*C7-C6*C22)</f>
        <v>-7.730929998169637E-05</v>
      </c>
      <c r="D51">
        <f>-0.017/(D7*D7+D22*D22)*(D21*D7-D6*D22)</f>
        <v>1.9467248581482122E-06</v>
      </c>
      <c r="E51">
        <f>-0.017/(E7*E7+E22*E22)*(E21*E7-E6*E22)</f>
        <v>3.792671942972015E-05</v>
      </c>
      <c r="F51">
        <f>-0.017/(F7*F7+F22*F22)*(F21*F7-F6*F22)</f>
        <v>0.00011305433308890411</v>
      </c>
      <c r="G51">
        <f>(B51*B$4+C51*C$4+D51*D$4+E51*E$4+F51*F$4)/SUM(B$4:F$4)</f>
        <v>-6.017091288189647E-07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10000.024958076867</v>
      </c>
      <c r="C62">
        <f>C7+(2/0.017)*(C8*C50-C23*C51)</f>
        <v>10000.017854353782</v>
      </c>
      <c r="D62">
        <f>D7+(2/0.017)*(D8*D50-D23*D51)</f>
        <v>10000.005187839437</v>
      </c>
      <c r="E62">
        <f>E7+(2/0.017)*(E8*E50-E23*E51)</f>
        <v>10000.020735864742</v>
      </c>
      <c r="F62">
        <f>F7+(2/0.017)*(F8*F50-F23*F51)</f>
        <v>9999.643476890325</v>
      </c>
    </row>
    <row r="63" spans="1:6" ht="12.75">
      <c r="A63" t="s">
        <v>67</v>
      </c>
      <c r="B63">
        <f>B8+(3/0.017)*(B9*B50-B24*B51)</f>
        <v>-0.5330530316253811</v>
      </c>
      <c r="C63">
        <f>C8+(3/0.017)*(C9*C50-C24*C51)</f>
        <v>-0.6239472957084233</v>
      </c>
      <c r="D63">
        <f>D8+(3/0.017)*(D9*D50-D24*D51)</f>
        <v>-1.189252909954675</v>
      </c>
      <c r="E63">
        <f>E8+(3/0.017)*(E9*E50-E24*E51)</f>
        <v>-1.6398223395157</v>
      </c>
      <c r="F63">
        <f>F8+(3/0.017)*(F9*F50-F24*F51)</f>
        <v>-6.893340182660881</v>
      </c>
    </row>
    <row r="64" spans="1:6" ht="12.75">
      <c r="A64" t="s">
        <v>68</v>
      </c>
      <c r="B64">
        <f>B9+(4/0.017)*(B10*B50-B25*B51)</f>
        <v>-2.260678601728791</v>
      </c>
      <c r="C64">
        <f>C9+(4/0.017)*(C10*C50-C25*C51)</f>
        <v>0.06166489016896786</v>
      </c>
      <c r="D64">
        <f>D9+(4/0.017)*(D10*D50-D25*D51)</f>
        <v>-0.10271160179320885</v>
      </c>
      <c r="E64">
        <f>E9+(4/0.017)*(E10*E50-E25*E51)</f>
        <v>0.6064071404018667</v>
      </c>
      <c r="F64">
        <f>F9+(4/0.017)*(F10*F50-F25*F51)</f>
        <v>-0.22682515912383774</v>
      </c>
    </row>
    <row r="65" spans="1:6" ht="12.75">
      <c r="A65" t="s">
        <v>69</v>
      </c>
      <c r="B65">
        <f>B10+(5/0.017)*(B11*B50-B26*B51)</f>
        <v>-0.006792590833145179</v>
      </c>
      <c r="C65">
        <f>C10+(5/0.017)*(C11*C50-C26*C51)</f>
        <v>0.15821360194307332</v>
      </c>
      <c r="D65">
        <f>D10+(5/0.017)*(D11*D50-D26*D51)</f>
        <v>-0.05393509316911732</v>
      </c>
      <c r="E65">
        <f>E10+(5/0.017)*(E11*E50-E26*E51)</f>
        <v>0.22863498169021124</v>
      </c>
      <c r="F65">
        <f>F10+(5/0.017)*(F11*F50-F26*F51)</f>
        <v>0.6681838270122656</v>
      </c>
    </row>
    <row r="66" spans="1:6" ht="12.75">
      <c r="A66" t="s">
        <v>70</v>
      </c>
      <c r="B66">
        <f>B11+(6/0.017)*(B12*B50-B27*B51)</f>
        <v>1.5808975721781917</v>
      </c>
      <c r="C66">
        <f>C11+(6/0.017)*(C12*C50-C27*C51)</f>
        <v>0.8879452640997318</v>
      </c>
      <c r="D66">
        <f>D11+(6/0.017)*(D12*D50-D27*D51)</f>
        <v>1.4312910125614982</v>
      </c>
      <c r="E66">
        <f>E11+(6/0.017)*(E12*E50-E27*E51)</f>
        <v>1.147589653778682</v>
      </c>
      <c r="F66">
        <f>F11+(6/0.017)*(F12*F50-F27*F51)</f>
        <v>12.01143746042114</v>
      </c>
    </row>
    <row r="67" spans="1:6" ht="12.75">
      <c r="A67" t="s">
        <v>71</v>
      </c>
      <c r="B67">
        <f>B12+(7/0.017)*(B13*B50-B28*B51)</f>
        <v>0.28445487847400996</v>
      </c>
      <c r="C67">
        <f>C12+(7/0.017)*(C13*C50-C28*C51)</f>
        <v>0.20247427539757193</v>
      </c>
      <c r="D67">
        <f>D12+(7/0.017)*(D13*D50-D28*D51)</f>
        <v>-0.027011886347931655</v>
      </c>
      <c r="E67">
        <f>E12+(7/0.017)*(E13*E50-E28*E51)</f>
        <v>-0.0002470602920982808</v>
      </c>
      <c r="F67">
        <f>F12+(7/0.017)*(F13*F50-F28*F51)</f>
        <v>-0.34861545603708605</v>
      </c>
    </row>
    <row r="68" spans="1:6" ht="12.75">
      <c r="A68" t="s">
        <v>72</v>
      </c>
      <c r="B68">
        <f>B13+(8/0.017)*(B14*B50-B29*B51)</f>
        <v>0.05679436470150762</v>
      </c>
      <c r="C68">
        <f>C13+(8/0.017)*(C14*C50-C29*C51)</f>
        <v>-0.05021897956443803</v>
      </c>
      <c r="D68">
        <f>D13+(8/0.017)*(D14*D50-D29*D51)</f>
        <v>-0.14411323830688205</v>
      </c>
      <c r="E68">
        <f>E13+(8/0.017)*(E14*E50-E29*E51)</f>
        <v>-0.09887526160936407</v>
      </c>
      <c r="F68">
        <f>F13+(8/0.017)*(F14*F50-F29*F51)</f>
        <v>0.013110423629459373</v>
      </c>
    </row>
    <row r="69" spans="1:6" ht="12.75">
      <c r="A69" t="s">
        <v>73</v>
      </c>
      <c r="B69">
        <f>B14+(9/0.017)*(B15*B50-B30*B51)</f>
        <v>-0.07695476357355119</v>
      </c>
      <c r="C69">
        <f>C14+(9/0.017)*(C15*C50-C30*C51)</f>
        <v>-0.034314658192672154</v>
      </c>
      <c r="D69">
        <f>D14+(9/0.017)*(D15*D50-D30*D51)</f>
        <v>-0.002954855245288196</v>
      </c>
      <c r="E69">
        <f>E14+(9/0.017)*(E15*E50-E30*E51)</f>
        <v>0.11358465420696592</v>
      </c>
      <c r="F69">
        <f>F14+(9/0.017)*(F15*F50-F30*F51)</f>
        <v>0.015975066142381866</v>
      </c>
    </row>
    <row r="70" spans="1:6" ht="12.75">
      <c r="A70" t="s">
        <v>74</v>
      </c>
      <c r="B70">
        <f>B15+(10/0.017)*(B16*B50-B31*B51)</f>
        <v>-0.4401368697892779</v>
      </c>
      <c r="C70">
        <f>C15+(10/0.017)*(C16*C50-C31*C51)</f>
        <v>-0.09759519601023697</v>
      </c>
      <c r="D70">
        <f>D15+(10/0.017)*(D16*D50-D31*D51)</f>
        <v>-0.04810807534938335</v>
      </c>
      <c r="E70">
        <f>E15+(10/0.017)*(E16*E50-E31*E51)</f>
        <v>-0.08455687897298746</v>
      </c>
      <c r="F70">
        <f>F15+(10/0.017)*(F16*F50-F31*F51)</f>
        <v>-0.4461508848474587</v>
      </c>
    </row>
    <row r="71" spans="1:6" ht="12.75">
      <c r="A71" t="s">
        <v>75</v>
      </c>
      <c r="B71">
        <f>B16+(11/0.017)*(B17*B50-B32*B51)</f>
        <v>0.07238745833609833</v>
      </c>
      <c r="C71">
        <f>C16+(11/0.017)*(C17*C50-C32*C51)</f>
        <v>0.038246649027262845</v>
      </c>
      <c r="D71">
        <f>D16+(11/0.017)*(D17*D50-D32*D51)</f>
        <v>0.02773202920161508</v>
      </c>
      <c r="E71">
        <f>E16+(11/0.017)*(E17*E50-E32*E51)</f>
        <v>0.004978710031699134</v>
      </c>
      <c r="F71">
        <f>F16+(11/0.017)*(F17*F50-F32*F51)</f>
        <v>0.043537285747882765</v>
      </c>
    </row>
    <row r="72" spans="1:6" ht="12.75">
      <c r="A72" t="s">
        <v>76</v>
      </c>
      <c r="B72">
        <f>B17+(12/0.017)*(B18*B50-B33*B51)</f>
        <v>0.007683164805590149</v>
      </c>
      <c r="C72">
        <f>C17+(12/0.017)*(C18*C50-C33*C51)</f>
        <v>-0.006476004108927615</v>
      </c>
      <c r="D72">
        <f>D17+(12/0.017)*(D18*D50-D33*D51)</f>
        <v>-0.015554792908052754</v>
      </c>
      <c r="E72">
        <f>E17+(12/0.017)*(E18*E50-E33*E51)</f>
        <v>-0.013134734554431576</v>
      </c>
      <c r="F72">
        <f>F17+(12/0.017)*(F18*F50-F33*F51)</f>
        <v>-0.02269772388245297</v>
      </c>
    </row>
    <row r="73" spans="1:6" ht="12.75">
      <c r="A73" t="s">
        <v>77</v>
      </c>
      <c r="B73">
        <f>B18+(13/0.017)*(B19*B50-B34*B51)</f>
        <v>-0.01119794293245447</v>
      </c>
      <c r="C73">
        <f>C18+(13/0.017)*(C19*C50-C34*C51)</f>
        <v>-0.012239363510995069</v>
      </c>
      <c r="D73">
        <f>D18+(13/0.017)*(D19*D50-D34*D51)</f>
        <v>-0.0023574224987819572</v>
      </c>
      <c r="E73">
        <f>E18+(13/0.017)*(E19*E50-E34*E51)</f>
        <v>-0.010407574944001071</v>
      </c>
      <c r="F73">
        <f>F18+(13/0.017)*(F19*F50-F34*F51)</f>
        <v>-0.021977170650006733</v>
      </c>
    </row>
    <row r="74" spans="1:6" ht="12.75">
      <c r="A74" t="s">
        <v>78</v>
      </c>
      <c r="B74">
        <f>B19+(14/0.017)*(B20*B50-B35*B51)</f>
        <v>-0.20345432613311784</v>
      </c>
      <c r="C74">
        <f>C19+(14/0.017)*(C20*C50-C35*C51)</f>
        <v>-0.19267771996533617</v>
      </c>
      <c r="D74">
        <f>D19+(14/0.017)*(D20*D50-D35*D51)</f>
        <v>-0.20356417090171444</v>
      </c>
      <c r="E74">
        <f>E19+(14/0.017)*(E20*E50-E35*E51)</f>
        <v>-0.20298481381714678</v>
      </c>
      <c r="F74">
        <f>F19+(14/0.017)*(F20*F50-F35*F51)</f>
        <v>-0.1474293185418264</v>
      </c>
    </row>
    <row r="75" spans="1:6" ht="12.75">
      <c r="A75" t="s">
        <v>79</v>
      </c>
      <c r="B75" s="49">
        <f>B20</f>
        <v>0.004378235</v>
      </c>
      <c r="C75" s="49">
        <f>C20</f>
        <v>0.0001926572</v>
      </c>
      <c r="D75" s="49">
        <f>D20</f>
        <v>0.007112675</v>
      </c>
      <c r="E75" s="49">
        <f>E20</f>
        <v>0.003078932</v>
      </c>
      <c r="F75" s="49">
        <f>F20</f>
        <v>-0.003025763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-107.53826578795234</v>
      </c>
      <c r="C82">
        <f>C22+(2/0.017)*(C8*C51+C23*C50)</f>
        <v>-65.53456074459035</v>
      </c>
      <c r="D82">
        <f>D22+(2/0.017)*(D8*D51+D23*D50)</f>
        <v>3.7788636058353715</v>
      </c>
      <c r="E82">
        <f>E22+(2/0.017)*(E8*E51+E23*E50)</f>
        <v>74.6665559362643</v>
      </c>
      <c r="F82">
        <f>F22+(2/0.017)*(F8*F51+F23*F50)</f>
        <v>92.10970521674855</v>
      </c>
    </row>
    <row r="83" spans="1:6" ht="12.75">
      <c r="A83" t="s">
        <v>82</v>
      </c>
      <c r="B83">
        <f>B23+(3/0.017)*(B9*B51+B24*B50)</f>
        <v>2.466264606485703</v>
      </c>
      <c r="C83">
        <f>C23+(3/0.017)*(C9*C51+C24*C50)</f>
        <v>1.9733639160476975</v>
      </c>
      <c r="D83">
        <f>D23+(3/0.017)*(D9*D51+D24*D50)</f>
        <v>0.1834500733528434</v>
      </c>
      <c r="E83">
        <f>E23+(3/0.017)*(E9*E51+E24*E50)</f>
        <v>-1.3619673775898447</v>
      </c>
      <c r="F83">
        <f>F23+(3/0.017)*(F9*F51+F24*F50)</f>
        <v>3.1919750006316794</v>
      </c>
    </row>
    <row r="84" spans="1:6" ht="12.75">
      <c r="A84" t="s">
        <v>83</v>
      </c>
      <c r="B84">
        <f>B24+(4/0.017)*(B10*B51+B25*B50)</f>
        <v>-1.2301964935988159</v>
      </c>
      <c r="C84">
        <f>C24+(4/0.017)*(C10*C51+C25*C50)</f>
        <v>1.2993157887470488</v>
      </c>
      <c r="D84">
        <f>D24+(4/0.017)*(D10*D51+D25*D50)</f>
        <v>1.9798773601425894</v>
      </c>
      <c r="E84">
        <f>E24+(4/0.017)*(E10*E51+E25*E50)</f>
        <v>0.7955152369125668</v>
      </c>
      <c r="F84">
        <f>F24+(4/0.017)*(F10*F51+F25*F50)</f>
        <v>0.14700695458704863</v>
      </c>
    </row>
    <row r="85" spans="1:6" ht="12.75">
      <c r="A85" t="s">
        <v>84</v>
      </c>
      <c r="B85">
        <f>B25+(5/0.017)*(B11*B51+B26*B50)</f>
        <v>1.2719741187462676</v>
      </c>
      <c r="C85">
        <f>C25+(5/0.017)*(C11*C51+C26*C50)</f>
        <v>1.5874745263895294</v>
      </c>
      <c r="D85">
        <f>D25+(5/0.017)*(D11*D51+D26*D50)</f>
        <v>0.635546624676456</v>
      </c>
      <c r="E85">
        <f>E25+(5/0.017)*(E11*E51+E26*E50)</f>
        <v>0.37537607257438116</v>
      </c>
      <c r="F85">
        <f>F25+(5/0.017)*(F11*F51+F26*F50)</f>
        <v>-1.2044734885055144</v>
      </c>
    </row>
    <row r="86" spans="1:6" ht="12.75">
      <c r="A86" t="s">
        <v>85</v>
      </c>
      <c r="B86">
        <f>B26+(6/0.017)*(B12*B51+B27*B50)</f>
        <v>0.14265119637162668</v>
      </c>
      <c r="C86">
        <f>C26+(6/0.017)*(C12*C51+C27*C50)</f>
        <v>0.3493232554039584</v>
      </c>
      <c r="D86">
        <f>D26+(6/0.017)*(D12*D51+D27*D50)</f>
        <v>0.36727378939957933</v>
      </c>
      <c r="E86">
        <f>E26+(6/0.017)*(E12*E51+E27*E50)</f>
        <v>-0.15317980902995393</v>
      </c>
      <c r="F86">
        <f>F26+(6/0.017)*(F12*F51+F27*F50)</f>
        <v>2.0791173554743154</v>
      </c>
    </row>
    <row r="87" spans="1:6" ht="12.75">
      <c r="A87" t="s">
        <v>86</v>
      </c>
      <c r="B87">
        <f>B27+(7/0.017)*(B13*B51+B28*B50)</f>
        <v>-0.007159104959721763</v>
      </c>
      <c r="C87">
        <f>C27+(7/0.017)*(C13*C51+C28*C50)</f>
        <v>-0.2623527849619909</v>
      </c>
      <c r="D87">
        <f>D27+(7/0.017)*(D13*D51+D28*D50)</f>
        <v>-0.07908124963651025</v>
      </c>
      <c r="E87">
        <f>E27+(7/0.017)*(E13*E51+E28*E50)</f>
        <v>-0.2442541913925264</v>
      </c>
      <c r="F87">
        <f>F27+(7/0.017)*(F13*F51+F28*F50)</f>
        <v>0.18001688956676343</v>
      </c>
    </row>
    <row r="88" spans="1:6" ht="12.75">
      <c r="A88" t="s">
        <v>87</v>
      </c>
      <c r="B88">
        <f>B28+(8/0.017)*(B14*B51+B29*B50)</f>
        <v>-0.14115634004925143</v>
      </c>
      <c r="C88">
        <f>C28+(8/0.017)*(C14*C51+C29*C50)</f>
        <v>0.19724319060277123</v>
      </c>
      <c r="D88">
        <f>D28+(8/0.017)*(D14*D51+D29*D50)</f>
        <v>0.24106143622847423</v>
      </c>
      <c r="E88">
        <f>E28+(8/0.017)*(E14*E51+E29*E50)</f>
        <v>0.23189216102003687</v>
      </c>
      <c r="F88">
        <f>F28+(8/0.017)*(F14*F51+F29*F50)</f>
        <v>-0.17652346992015402</v>
      </c>
    </row>
    <row r="89" spans="1:6" ht="12.75">
      <c r="A89" t="s">
        <v>88</v>
      </c>
      <c r="B89">
        <f>B29+(9/0.017)*(B15*B51+B30*B50)</f>
        <v>0.15476356190195445</v>
      </c>
      <c r="C89">
        <f>C29+(9/0.017)*(C15*C51+C30*C50)</f>
        <v>0.12549364527422927</v>
      </c>
      <c r="D89">
        <f>D29+(9/0.017)*(D15*D51+D30*D50)</f>
        <v>0.035598081701880065</v>
      </c>
      <c r="E89">
        <f>E29+(9/0.017)*(E15*E51+E30*E50)</f>
        <v>0.006028992803335891</v>
      </c>
      <c r="F89">
        <f>F29+(9/0.017)*(F15*F51+F30*F50)</f>
        <v>-0.11891980277832599</v>
      </c>
    </row>
    <row r="90" spans="1:6" ht="12.75">
      <c r="A90" t="s">
        <v>89</v>
      </c>
      <c r="B90">
        <f>B30+(10/0.017)*(B16*B51+B31*B50)</f>
        <v>0.12205314709386317</v>
      </c>
      <c r="C90">
        <f>C30+(10/0.017)*(C16*C51+C31*C50)</f>
        <v>0.027709142192119594</v>
      </c>
      <c r="D90">
        <f>D30+(10/0.017)*(D16*D51+D31*D50)</f>
        <v>0.07872950996814371</v>
      </c>
      <c r="E90">
        <f>E30+(10/0.017)*(E16*E51+E31*E50)</f>
        <v>0.07157322388372574</v>
      </c>
      <c r="F90">
        <f>F30+(10/0.017)*(F16*F51+F31*F50)</f>
        <v>0.23122488924130483</v>
      </c>
    </row>
    <row r="91" spans="1:6" ht="12.75">
      <c r="A91" t="s">
        <v>90</v>
      </c>
      <c r="B91">
        <f>B31+(11/0.017)*(B17*B51+B32*B50)</f>
        <v>0.010914187446215522</v>
      </c>
      <c r="C91">
        <f>C31+(11/0.017)*(C17*C51+C32*C50)</f>
        <v>-0.029690097054407324</v>
      </c>
      <c r="D91">
        <f>D31+(11/0.017)*(D17*D51+D32*D50)</f>
        <v>-0.009098950138388816</v>
      </c>
      <c r="E91">
        <f>E31+(11/0.017)*(E17*E51+E32*E50)</f>
        <v>-0.03258736090328348</v>
      </c>
      <c r="F91">
        <f>F31+(11/0.017)*(F17*F51+F32*F50)</f>
        <v>0.01613632237767477</v>
      </c>
    </row>
    <row r="92" spans="1:6" ht="12.75">
      <c r="A92" t="s">
        <v>91</v>
      </c>
      <c r="B92">
        <f>B32+(12/0.017)*(B18*B51+B33*B50)</f>
        <v>-0.03145080885503682</v>
      </c>
      <c r="C92">
        <f>C32+(12/0.017)*(C18*C51+C33*C50)</f>
        <v>0.019986372616747173</v>
      </c>
      <c r="D92">
        <f>D32+(12/0.017)*(D18*D51+D33*D50)</f>
        <v>0.01931614521957542</v>
      </c>
      <c r="E92">
        <f>E32+(12/0.017)*(E18*E51+E33*E50)</f>
        <v>0.03005561283905399</v>
      </c>
      <c r="F92">
        <f>F32+(12/0.017)*(F18*F51+F33*F50)</f>
        <v>-0.031212157765111766</v>
      </c>
    </row>
    <row r="93" spans="1:6" ht="12.75">
      <c r="A93" t="s">
        <v>92</v>
      </c>
      <c r="B93">
        <f>B33+(13/0.017)*(B19*B51+B34*B50)</f>
        <v>0.0724276646795158</v>
      </c>
      <c r="C93">
        <f>C33+(13/0.017)*(C19*C51+C34*C50)</f>
        <v>0.04264768169289758</v>
      </c>
      <c r="D93">
        <f>D33+(13/0.017)*(D19*D51+D34*D50)</f>
        <v>0.05565200158324925</v>
      </c>
      <c r="E93">
        <f>E33+(13/0.017)*(E19*E51+E34*E50)</f>
        <v>0.05455909322782718</v>
      </c>
      <c r="F93">
        <f>F33+(13/0.017)*(F19*F51+F34*F50)</f>
        <v>0.04682940018763154</v>
      </c>
    </row>
    <row r="94" spans="1:6" ht="12.75">
      <c r="A94" t="s">
        <v>93</v>
      </c>
      <c r="B94">
        <f>B34+(14/0.017)*(B20*B51+B35*B50)</f>
        <v>0.022279410090411268</v>
      </c>
      <c r="C94">
        <f>C34+(14/0.017)*(C20*C51+C35*C50)</f>
        <v>0.01755221821824916</v>
      </c>
      <c r="D94">
        <f>D34+(14/0.017)*(D20*D51+D35*D50)</f>
        <v>0.008282502592974276</v>
      </c>
      <c r="E94">
        <f>E34+(14/0.017)*(E20*E51+E35*E50)</f>
        <v>-0.002519010098712231</v>
      </c>
      <c r="F94">
        <f>F34+(14/0.017)*(F20*F51+F35*F50)</f>
        <v>-0.03233522958483338</v>
      </c>
    </row>
    <row r="95" spans="1:6" ht="12.75">
      <c r="A95" t="s">
        <v>94</v>
      </c>
      <c r="B95" s="49">
        <f>B35</f>
        <v>0.005439113</v>
      </c>
      <c r="C95" s="49">
        <f>C35</f>
        <v>0.00376933</v>
      </c>
      <c r="D95" s="49">
        <f>D35</f>
        <v>0.0009939402</v>
      </c>
      <c r="E95" s="49">
        <f>E35</f>
        <v>0.001099201</v>
      </c>
      <c r="F95" s="49">
        <f>F35</f>
        <v>0.001128187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-0.5330517012308478</v>
      </c>
      <c r="C103">
        <f>C63*10000/C62</f>
        <v>-0.6239461816928364</v>
      </c>
      <c r="D103">
        <f>D63*10000/D62</f>
        <v>-1.1892522929896803</v>
      </c>
      <c r="E103">
        <f>E63*10000/E62</f>
        <v>-1.6398189392093272</v>
      </c>
      <c r="F103">
        <f>F63*10000/F62</f>
        <v>-6.893585954931027</v>
      </c>
      <c r="G103">
        <f>AVERAGE(C103:E103)</f>
        <v>-1.1510058046306146</v>
      </c>
      <c r="H103">
        <f>STDEV(C103:E103)</f>
        <v>0.5090151866790323</v>
      </c>
      <c r="I103">
        <f>(B103*B4+C103*C4+D103*D4+E103*E4+F103*F4)/SUM(B4:F4)</f>
        <v>-1.8298643955449279</v>
      </c>
      <c r="K103">
        <f>(LN(H103)+LN(H123))/2-LN(K114*K115^3)</f>
        <v>-3.9600304039865812</v>
      </c>
    </row>
    <row r="104" spans="1:11" ht="12.75">
      <c r="A104" t="s">
        <v>68</v>
      </c>
      <c r="B104">
        <f>B64*10000/B62</f>
        <v>-2.2606729595238417</v>
      </c>
      <c r="C104">
        <f>C64*10000/C62</f>
        <v>0.06166478007048793</v>
      </c>
      <c r="D104">
        <f>D64*10000/D62</f>
        <v>-0.10271154850810664</v>
      </c>
      <c r="E104">
        <f>E64*10000/E62</f>
        <v>0.6064058829668298</v>
      </c>
      <c r="F104">
        <f>F64*10000/F62</f>
        <v>-0.22683324625327092</v>
      </c>
      <c r="G104">
        <f>AVERAGE(C104:E104)</f>
        <v>0.18845303817640371</v>
      </c>
      <c r="H104">
        <f>STDEV(C104:E104)</f>
        <v>0.37117156370141297</v>
      </c>
      <c r="I104">
        <f>(B104*B4+C104*C4+D104*D4+E104*E4+F104*F4)/SUM(B4:F4)</f>
        <v>-0.2208746826510486</v>
      </c>
      <c r="K104">
        <f>(LN(H104)+LN(H124))/2-LN(K114*K115^4)</f>
        <v>-4.042904910952403</v>
      </c>
    </row>
    <row r="105" spans="1:11" ht="12.75">
      <c r="A105" t="s">
        <v>69</v>
      </c>
      <c r="B105">
        <f>B65*10000/B62</f>
        <v>-0.0067925738801870765</v>
      </c>
      <c r="C105">
        <f>C65*10000/C62</f>
        <v>0.15821331946341546</v>
      </c>
      <c r="D105">
        <f>D65*10000/D62</f>
        <v>-0.05393506518847149</v>
      </c>
      <c r="E105">
        <f>E65*10000/E62</f>
        <v>0.22863450759678874</v>
      </c>
      <c r="F105">
        <f>F65*10000/F62</f>
        <v>0.6682076501591999</v>
      </c>
      <c r="G105">
        <f>AVERAGE(C105:E105)</f>
        <v>0.1109709206239109</v>
      </c>
      <c r="H105">
        <f>STDEV(C105:E105)</f>
        <v>0.14708934037548146</v>
      </c>
      <c r="I105">
        <f>(B105*B4+C105*C4+D105*D4+E105*E4+F105*F4)/SUM(B4:F4)</f>
        <v>0.1685057391472136</v>
      </c>
      <c r="K105">
        <f>(LN(H105)+LN(H125))/2-LN(K114*K115^5)</f>
        <v>-3.8789126101071707</v>
      </c>
    </row>
    <row r="106" spans="1:11" ht="12.75">
      <c r="A106" t="s">
        <v>70</v>
      </c>
      <c r="B106">
        <f>B66*10000/B62</f>
        <v>1.5808936265717266</v>
      </c>
      <c r="C106">
        <f>C66*10000/C62</f>
        <v>0.887943678733674</v>
      </c>
      <c r="D106">
        <f>D66*10000/D62</f>
        <v>1.4312902700310872</v>
      </c>
      <c r="E106">
        <f>E66*10000/E62</f>
        <v>1.1475872741572324</v>
      </c>
      <c r="F106">
        <f>F66*10000/F62</f>
        <v>12.011865711192776</v>
      </c>
      <c r="G106">
        <f>AVERAGE(C106:E106)</f>
        <v>1.155607074307331</v>
      </c>
      <c r="H106">
        <f>STDEV(C106:E106)</f>
        <v>0.2717620603845681</v>
      </c>
      <c r="I106">
        <f>(B106*B4+C106*C4+D106*D4+E106*E4+F106*F4)/SUM(B4:F4)</f>
        <v>2.669163353998382</v>
      </c>
      <c r="K106">
        <f>(LN(H106)+LN(H126))/2-LN(K114*K115^6)</f>
        <v>-3.365674081797086</v>
      </c>
    </row>
    <row r="107" spans="1:11" ht="12.75">
      <c r="A107" t="s">
        <v>71</v>
      </c>
      <c r="B107">
        <f>B67*10000/B62</f>
        <v>0.2844541685311096</v>
      </c>
      <c r="C107">
        <f>C67*10000/C62</f>
        <v>0.2024739138934829</v>
      </c>
      <c r="D107">
        <f>D67*10000/D62</f>
        <v>-0.027011872334605995</v>
      </c>
      <c r="E107">
        <f>E67*10000/E62</f>
        <v>-0.00024705977979846305</v>
      </c>
      <c r="F107">
        <f>F67*10000/F62</f>
        <v>-0.34862788542686923</v>
      </c>
      <c r="G107">
        <f>AVERAGE(C107:E107)</f>
        <v>0.05840499392635948</v>
      </c>
      <c r="H107">
        <f>STDEV(C107:E107)</f>
        <v>0.12548298320148257</v>
      </c>
      <c r="I107">
        <f>(B107*B4+C107*C4+D107*D4+E107*E4+F107*F4)/SUM(B4:F4)</f>
        <v>0.03662034648948767</v>
      </c>
      <c r="K107">
        <f>(LN(H107)+LN(H127))/2-LN(K114*K115^7)</f>
        <v>-3.6974424689496685</v>
      </c>
    </row>
    <row r="108" spans="1:9" ht="12.75">
      <c r="A108" t="s">
        <v>72</v>
      </c>
      <c r="B108">
        <f>B68*10000/B62</f>
        <v>0.05679422295404941</v>
      </c>
      <c r="C108">
        <f>C68*10000/C62</f>
        <v>-0.05021888990185534</v>
      </c>
      <c r="D108">
        <f>D68*10000/D62</f>
        <v>-0.1441131635432867</v>
      </c>
      <c r="E108">
        <f>E68*10000/E62</f>
        <v>-0.0988750565833841</v>
      </c>
      <c r="F108">
        <f>F68*10000/F62</f>
        <v>0.013110891063024613</v>
      </c>
      <c r="G108">
        <f>AVERAGE(C108:E108)</f>
        <v>-0.09773570334284204</v>
      </c>
      <c r="H108">
        <f>STDEV(C108:E108)</f>
        <v>0.04695750472520928</v>
      </c>
      <c r="I108">
        <f>(B108*B4+C108*C4+D108*D4+E108*E4+F108*F4)/SUM(B4:F4)</f>
        <v>-0.060582657194274456</v>
      </c>
    </row>
    <row r="109" spans="1:9" ht="12.75">
      <c r="A109" t="s">
        <v>73</v>
      </c>
      <c r="B109">
        <f>B69*10000/B62</f>
        <v>-0.0769545715097401</v>
      </c>
      <c r="C109">
        <f>C69*10000/C62</f>
        <v>-0.03431459692617681</v>
      </c>
      <c r="D109">
        <f>D69*10000/D62</f>
        <v>-0.002954853712357534</v>
      </c>
      <c r="E109">
        <f>E69*10000/E62</f>
        <v>0.11358441867985168</v>
      </c>
      <c r="F109">
        <f>F69*10000/F62</f>
        <v>0.01597563571071413</v>
      </c>
      <c r="G109">
        <f>AVERAGE(C109:E109)</f>
        <v>0.02543832268043911</v>
      </c>
      <c r="H109">
        <f>STDEV(C109:E109)</f>
        <v>0.07793047576886987</v>
      </c>
      <c r="I109">
        <f>(B109*B4+C109*C4+D109*D4+E109*E4+F109*F4)/SUM(B4:F4)</f>
        <v>0.009382866330967804</v>
      </c>
    </row>
    <row r="110" spans="1:11" ht="12.75">
      <c r="A110" t="s">
        <v>74</v>
      </c>
      <c r="B110">
        <f>B70*10000/B62</f>
        <v>-0.4401357712950367</v>
      </c>
      <c r="C110">
        <f>C70*10000/C62</f>
        <v>-0.09759502176063238</v>
      </c>
      <c r="D110">
        <f>D70*10000/D62</f>
        <v>-0.04810805039169924</v>
      </c>
      <c r="E110">
        <f>E70*10000/E62</f>
        <v>-0.08455670363735049</v>
      </c>
      <c r="F110">
        <f>F70*10000/F62</f>
        <v>-0.44616679172466056</v>
      </c>
      <c r="G110">
        <f>AVERAGE(C110:E110)</f>
        <v>-0.07675325859656071</v>
      </c>
      <c r="H110">
        <f>STDEV(C110:E110)</f>
        <v>0.025649764125540635</v>
      </c>
      <c r="I110">
        <f>(B110*B4+C110*C4+D110*D4+E110*E4+F110*F4)/SUM(B4:F4)</f>
        <v>-0.1786617575404903</v>
      </c>
      <c r="K110">
        <f>EXP(AVERAGE(K103:K107))</f>
        <v>0.022618369453898033</v>
      </c>
    </row>
    <row r="111" spans="1:9" ht="12.75">
      <c r="A111" t="s">
        <v>75</v>
      </c>
      <c r="B111">
        <f>B71*10000/B62</f>
        <v>0.0723872776713743</v>
      </c>
      <c r="C111">
        <f>C71*10000/C62</f>
        <v>0.0382465807404645</v>
      </c>
      <c r="D111">
        <f>D71*10000/D62</f>
        <v>0.027732014814691067</v>
      </c>
      <c r="E111">
        <f>E71*10000/E62</f>
        <v>0.00497869970793476</v>
      </c>
      <c r="F111">
        <f>F71*10000/F62</f>
        <v>0.04353883800807459</v>
      </c>
      <c r="G111">
        <f>AVERAGE(C111:E111)</f>
        <v>0.023652431754363438</v>
      </c>
      <c r="H111">
        <f>STDEV(C111:E111)</f>
        <v>0.017005005897035796</v>
      </c>
      <c r="I111">
        <f>(B111*B4+C111*C4+D111*D4+E111*E4+F111*F4)/SUM(B4:F4)</f>
        <v>0.033352355791362046</v>
      </c>
    </row>
    <row r="112" spans="1:9" ht="12.75">
      <c r="A112" t="s">
        <v>76</v>
      </c>
      <c r="B112">
        <f>B72*10000/B62</f>
        <v>0.007683145629936229</v>
      </c>
      <c r="C112">
        <f>C72*10000/C62</f>
        <v>-0.0064759925464614124</v>
      </c>
      <c r="D112">
        <f>D72*10000/D62</f>
        <v>-0.015554784838480133</v>
      </c>
      <c r="E112">
        <f>E72*10000/E62</f>
        <v>-0.013134707318480135</v>
      </c>
      <c r="F112">
        <f>F72*10000/F62</f>
        <v>-0.0226985331376149</v>
      </c>
      <c r="G112">
        <f>AVERAGE(C112:E112)</f>
        <v>-0.011721828234473894</v>
      </c>
      <c r="H112">
        <f>STDEV(C112:E112)</f>
        <v>0.004701413388537683</v>
      </c>
      <c r="I112">
        <f>(B112*B4+C112*C4+D112*D4+E112*E4+F112*F4)/SUM(B4:F4)</f>
        <v>-0.010386614321399557</v>
      </c>
    </row>
    <row r="113" spans="1:9" ht="12.75">
      <c r="A113" t="s">
        <v>77</v>
      </c>
      <c r="B113">
        <f>B73*10000/B62</f>
        <v>-0.011197914984612176</v>
      </c>
      <c r="C113">
        <f>C73*10000/C62</f>
        <v>-0.012239341658441465</v>
      </c>
      <c r="D113">
        <f>D73*10000/D62</f>
        <v>-0.002357421275789651</v>
      </c>
      <c r="E113">
        <f>E73*10000/E62</f>
        <v>-0.010407553363039187</v>
      </c>
      <c r="F113">
        <f>F73*10000/F62</f>
        <v>-0.021977954214864828</v>
      </c>
      <c r="G113">
        <f>AVERAGE(C113:E113)</f>
        <v>-0.008334772099090101</v>
      </c>
      <c r="H113">
        <f>STDEV(C113:E113)</f>
        <v>0.005256938675541225</v>
      </c>
      <c r="I113">
        <f>(B113*B4+C113*C4+D113*D4+E113*E4+F113*F4)/SUM(B4:F4)</f>
        <v>-0.0105736784934151</v>
      </c>
    </row>
    <row r="114" spans="1:11" ht="12.75">
      <c r="A114" t="s">
        <v>78</v>
      </c>
      <c r="B114">
        <f>B74*10000/B62</f>
        <v>-0.2034538183515141</v>
      </c>
      <c r="C114">
        <f>C74*10000/C62</f>
        <v>-0.19267737595233256</v>
      </c>
      <c r="D114">
        <f>D74*10000/D62</f>
        <v>-0.20356406529594584</v>
      </c>
      <c r="E114">
        <f>E74*10000/E62</f>
        <v>-0.20298439291145515</v>
      </c>
      <c r="F114">
        <f>F74*10000/F62</f>
        <v>-0.14743457492513898</v>
      </c>
      <c r="G114">
        <f>AVERAGE(C114:E114)</f>
        <v>-0.19974194471991122</v>
      </c>
      <c r="H114">
        <f>STDEV(C114:E114)</f>
        <v>0.0061249574628895204</v>
      </c>
      <c r="I114">
        <f>(B114*B4+C114*C4+D114*D4+E114*E4+F114*F4)/SUM(B4:F4)</f>
        <v>-0.19328125700608698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0.004378224072794705</v>
      </c>
      <c r="C115">
        <f>C75*10000/C62</f>
        <v>0.0001926568560236334</v>
      </c>
      <c r="D115">
        <f>D75*10000/D62</f>
        <v>0.007112671310060327</v>
      </c>
      <c r="E115">
        <f>E75*10000/E62</f>
        <v>0.0030789256155814883</v>
      </c>
      <c r="F115">
        <f>F75*10000/F62</f>
        <v>-0.0030258708792895357</v>
      </c>
      <c r="G115">
        <f>AVERAGE(C115:E115)</f>
        <v>0.0034614179272218163</v>
      </c>
      <c r="H115">
        <f>STDEV(C115:E115)</f>
        <v>0.003475827281003353</v>
      </c>
      <c r="I115">
        <f>(B115*B4+C115*C4+D115*D4+E115*E4+F115*F4)/SUM(B4:F4)</f>
        <v>0.0027258822178616838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-107.53799739379184</v>
      </c>
      <c r="C122">
        <f>C82*10000/C62</f>
        <v>-65.534443737076</v>
      </c>
      <c r="D122">
        <f>D82*10000/D62</f>
        <v>3.7788616454226247</v>
      </c>
      <c r="E122">
        <f>E82*10000/E62</f>
        <v>74.66640110902489</v>
      </c>
      <c r="F122">
        <f>F82*10000/F62</f>
        <v>92.1129892576857</v>
      </c>
      <c r="G122">
        <f>AVERAGE(C122:E122)</f>
        <v>4.303606339123836</v>
      </c>
      <c r="H122">
        <f>STDEV(C122:E122)</f>
        <v>70.10189542113173</v>
      </c>
      <c r="I122">
        <f>(B122*B4+C122*C4+D122*D4+E122*E4+F122*F4)/SUM(B4:F4)</f>
        <v>-0.10743146606988181</v>
      </c>
    </row>
    <row r="123" spans="1:9" ht="12.75">
      <c r="A123" t="s">
        <v>82</v>
      </c>
      <c r="B123">
        <f>B83*10000/B62</f>
        <v>2.466258451178903</v>
      </c>
      <c r="C123">
        <f>C83*10000/C62</f>
        <v>1.9733603927402383</v>
      </c>
      <c r="D123">
        <f>D83*10000/D62</f>
        <v>0.18344997818194025</v>
      </c>
      <c r="E123">
        <f>E83*10000/E62</f>
        <v>-1.3619645534385683</v>
      </c>
      <c r="F123">
        <f>F83*10000/F62</f>
        <v>3.192088805974426</v>
      </c>
      <c r="G123">
        <f>AVERAGE(C123:E123)</f>
        <v>0.26494860582787005</v>
      </c>
      <c r="H123">
        <f>STDEV(C123:E123)</f>
        <v>1.6691553684069653</v>
      </c>
      <c r="I123">
        <f>(B123*B4+C123*C4+D123*D4+E123*E4+F123*F4)/SUM(B4:F4)</f>
        <v>0.9744876152961747</v>
      </c>
    </row>
    <row r="124" spans="1:9" ht="12.75">
      <c r="A124" t="s">
        <v>83</v>
      </c>
      <c r="B124">
        <f>B84*10000/B62</f>
        <v>-1.230193423272614</v>
      </c>
      <c r="C124">
        <f>C84*10000/C62</f>
        <v>1.299313468906814</v>
      </c>
      <c r="D124">
        <f>D84*10000/D62</f>
        <v>1.9798763330145375</v>
      </c>
      <c r="E124">
        <f>E84*10000/E62</f>
        <v>0.795513587346352</v>
      </c>
      <c r="F124">
        <f>F84*10000/F62</f>
        <v>0.14701219591157327</v>
      </c>
      <c r="G124">
        <f>AVERAGE(C124:E124)</f>
        <v>1.3582344630892342</v>
      </c>
      <c r="H124">
        <f>STDEV(C124:E124)</f>
        <v>0.5943757574112989</v>
      </c>
      <c r="I124">
        <f>(B124*B4+C124*C4+D124*D4+E124*E4+F124*F4)/SUM(B4:F4)</f>
        <v>0.8222601761268482</v>
      </c>
    </row>
    <row r="125" spans="1:9" ht="12.75">
      <c r="A125" t="s">
        <v>84</v>
      </c>
      <c r="B125">
        <f>B85*10000/B62</f>
        <v>1.271970944151408</v>
      </c>
      <c r="C125">
        <f>C85*10000/C62</f>
        <v>1.5874716920614083</v>
      </c>
      <c r="D125">
        <f>D85*10000/D62</f>
        <v>0.6355462949652426</v>
      </c>
      <c r="E125">
        <f>E85*10000/E62</f>
        <v>0.3753752942012484</v>
      </c>
      <c r="F125">
        <f>F85*10000/F62</f>
        <v>-1.2045164322999242</v>
      </c>
      <c r="G125">
        <f>AVERAGE(C125:E125)</f>
        <v>0.8661310937426331</v>
      </c>
      <c r="H125">
        <f>STDEV(C125:E125)</f>
        <v>0.6380998601291188</v>
      </c>
      <c r="I125">
        <f>(B125*B4+C125*C4+D125*D4+E125*E4+F125*F4)/SUM(B4:F4)</f>
        <v>0.6478022925314676</v>
      </c>
    </row>
    <row r="126" spans="1:9" ht="12.75">
      <c r="A126" t="s">
        <v>85</v>
      </c>
      <c r="B126">
        <f>B86*10000/B62</f>
        <v>0.14265084034256284</v>
      </c>
      <c r="C126">
        <f>C86*10000/C62</f>
        <v>0.34932263171097333</v>
      </c>
      <c r="D126">
        <f>D86*10000/D62</f>
        <v>0.3672735988639333</v>
      </c>
      <c r="E126">
        <f>E86*10000/E62</f>
        <v>-0.15317949139903245</v>
      </c>
      <c r="F126">
        <f>F86*10000/F62</f>
        <v>2.079191483455644</v>
      </c>
      <c r="G126">
        <f>AVERAGE(C126:E126)</f>
        <v>0.1878055797252914</v>
      </c>
      <c r="H126">
        <f>STDEV(C126:E126)</f>
        <v>0.295438104097418</v>
      </c>
      <c r="I126">
        <f>(B126*B4+C126*C4+D126*D4+E126*E4+F126*F4)/SUM(B4:F4)</f>
        <v>0.43426364261201694</v>
      </c>
    </row>
    <row r="127" spans="1:9" ht="12.75">
      <c r="A127" t="s">
        <v>86</v>
      </c>
      <c r="B127">
        <f>B87*10000/B62</f>
        <v>-0.00715908709201717</v>
      </c>
      <c r="C127">
        <f>C87*10000/C62</f>
        <v>-0.26235231654888336</v>
      </c>
      <c r="D127">
        <f>D87*10000/D62</f>
        <v>-0.07908120861044898</v>
      </c>
      <c r="E127">
        <f>E87*10000/E62</f>
        <v>-0.2442536849113891</v>
      </c>
      <c r="F127">
        <f>F87*10000/F62</f>
        <v>0.18002330781371498</v>
      </c>
      <c r="G127">
        <f>AVERAGE(C127:E127)</f>
        <v>-0.19522907002357381</v>
      </c>
      <c r="H127">
        <f>STDEV(C127:E127)</f>
        <v>0.10099323937729332</v>
      </c>
      <c r="I127">
        <f>(B127*B4+C127*C4+D127*D4+E127*E4+F127*F4)/SUM(B4:F4)</f>
        <v>-0.11787425717453433</v>
      </c>
    </row>
    <row r="128" spans="1:9" ht="12.75">
      <c r="A128" t="s">
        <v>87</v>
      </c>
      <c r="B128">
        <f>B88*10000/B62</f>
        <v>-0.14115598775105218</v>
      </c>
      <c r="C128">
        <f>C88*10000/C62</f>
        <v>0.19724283843842938</v>
      </c>
      <c r="D128">
        <f>D88*10000/D62</f>
        <v>0.24106131116973653</v>
      </c>
      <c r="E128">
        <f>E88*10000/E62</f>
        <v>0.2318916801725854</v>
      </c>
      <c r="F128">
        <f>F88*10000/F62</f>
        <v>-0.1765297636141814</v>
      </c>
      <c r="G128">
        <f>AVERAGE(C128:E128)</f>
        <v>0.2233986099269171</v>
      </c>
      <c r="H128">
        <f>STDEV(C128:E128)</f>
        <v>0.023110902617043613</v>
      </c>
      <c r="I128">
        <f>(B128*B4+C128*C4+D128*D4+E128*E4+F128*F4)/SUM(B4:F4)</f>
        <v>0.11723981912493905</v>
      </c>
    </row>
    <row r="129" spans="1:9" ht="12.75">
      <c r="A129" t="s">
        <v>88</v>
      </c>
      <c r="B129">
        <f>B89*10000/B62</f>
        <v>0.15476317564283107</v>
      </c>
      <c r="C129">
        <f>C89*10000/C62</f>
        <v>0.1254934212138353</v>
      </c>
      <c r="D129">
        <f>D89*10000/D62</f>
        <v>0.03559806323417643</v>
      </c>
      <c r="E129">
        <f>E89*10000/E62</f>
        <v>0.006028980301723884</v>
      </c>
      <c r="F129">
        <f>F89*10000/F62</f>
        <v>-0.11892404269527768</v>
      </c>
      <c r="G129">
        <f>AVERAGE(C129:E129)</f>
        <v>0.05570682158324521</v>
      </c>
      <c r="H129">
        <f>STDEV(C129:E129)</f>
        <v>0.062219046781245145</v>
      </c>
      <c r="I129">
        <f>(B129*B4+C129*C4+D129*D4+E129*E4+F129*F4)/SUM(B4:F4)</f>
        <v>0.04665896396307604</v>
      </c>
    </row>
    <row r="130" spans="1:9" ht="12.75">
      <c r="A130" t="s">
        <v>89</v>
      </c>
      <c r="B130">
        <f>B90*10000/B62</f>
        <v>0.12205284247344074</v>
      </c>
      <c r="C130">
        <f>C90*10000/C62</f>
        <v>0.027709092719325156</v>
      </c>
      <c r="D130">
        <f>D90*10000/D62</f>
        <v>0.07872946912455922</v>
      </c>
      <c r="E130">
        <f>E90*10000/E62</f>
        <v>0.07157307547076452</v>
      </c>
      <c r="F130">
        <f>F90*10000/F62</f>
        <v>0.231233133236877</v>
      </c>
      <c r="G130">
        <f>AVERAGE(C130:E130)</f>
        <v>0.059337212438216304</v>
      </c>
      <c r="H130">
        <f>STDEV(C130:E130)</f>
        <v>0.027623485664311092</v>
      </c>
      <c r="I130">
        <f>(B130*B4+C130*C4+D130*D4+E130*E4+F130*F4)/SUM(B4:F4)</f>
        <v>0.09138865613458712</v>
      </c>
    </row>
    <row r="131" spans="1:9" ht="12.75">
      <c r="A131" t="s">
        <v>90</v>
      </c>
      <c r="B131">
        <f>B91*10000/B62</f>
        <v>0.010914160206570584</v>
      </c>
      <c r="C131">
        <f>C91*10000/C62</f>
        <v>-0.029690044044752305</v>
      </c>
      <c r="D131">
        <f>D91*10000/D62</f>
        <v>-0.009098945418002028</v>
      </c>
      <c r="E131">
        <f>E91*10000/E62</f>
        <v>-0.0325872933307128</v>
      </c>
      <c r="F131">
        <f>F91*10000/F62</f>
        <v>0.016136897695369457</v>
      </c>
      <c r="G131">
        <f>AVERAGE(C131:E131)</f>
        <v>-0.023792094264489045</v>
      </c>
      <c r="H131">
        <f>STDEV(C131:E131)</f>
        <v>0.012806833356650523</v>
      </c>
      <c r="I131">
        <f>(B131*B4+C131*C4+D131*D4+E131*E4+F131*F4)/SUM(B4:F4)</f>
        <v>-0.013438497474253455</v>
      </c>
    </row>
    <row r="132" spans="1:9" ht="12.75">
      <c r="A132" t="s">
        <v>91</v>
      </c>
      <c r="B132">
        <f>B92*10000/B62</f>
        <v>-0.03145073036006224</v>
      </c>
      <c r="C132">
        <f>C92*10000/C62</f>
        <v>0.019986336932434134</v>
      </c>
      <c r="D132">
        <f>D92*10000/D62</f>
        <v>0.019316135198674627</v>
      </c>
      <c r="E132">
        <f>E92*10000/E62</f>
        <v>0.03005555051627096</v>
      </c>
      <c r="F132">
        <f>F92*10000/F62</f>
        <v>-0.031213270590341163</v>
      </c>
      <c r="G132">
        <f>AVERAGE(C132:E132)</f>
        <v>0.02311934088245991</v>
      </c>
      <c r="H132">
        <f>STDEV(C132:E132)</f>
        <v>0.006016273402540273</v>
      </c>
      <c r="I132">
        <f>(B132*B4+C132*C4+D132*D4+E132*E4+F132*F4)/SUM(B4:F4)</f>
        <v>0.007968911657513572</v>
      </c>
    </row>
    <row r="133" spans="1:9" ht="12.75">
      <c r="A133" t="s">
        <v>92</v>
      </c>
      <c r="B133">
        <f>B93*10000/B62</f>
        <v>0.07242748391444472</v>
      </c>
      <c r="C133">
        <f>C93*10000/C62</f>
        <v>0.04264760554835383</v>
      </c>
      <c r="D133">
        <f>D93*10000/D62</f>
        <v>0.055651972711899374</v>
      </c>
      <c r="E133">
        <f>E93*10000/E62</f>
        <v>0.054558980095064005</v>
      </c>
      <c r="F133">
        <f>F93*10000/F62</f>
        <v>0.04683106982349582</v>
      </c>
      <c r="G133">
        <f>AVERAGE(C133:E133)</f>
        <v>0.05095285278510573</v>
      </c>
      <c r="H133">
        <f>STDEV(C133:E133)</f>
        <v>0.007213286834917666</v>
      </c>
      <c r="I133">
        <f>(B133*B4+C133*C4+D133*D4+E133*E4+F133*F4)/SUM(B4:F4)</f>
        <v>0.053503417247174355</v>
      </c>
    </row>
    <row r="134" spans="1:9" ht="12.75">
      <c r="A134" t="s">
        <v>93</v>
      </c>
      <c r="B134">
        <f>B94*10000/B62</f>
        <v>0.022279354485427092</v>
      </c>
      <c r="C134">
        <f>C94*10000/C62</f>
        <v>0.01755218687995374</v>
      </c>
      <c r="D134">
        <f>D94*10000/D62</f>
        <v>0.008282498296147146</v>
      </c>
      <c r="E134">
        <f>E94*10000/E62</f>
        <v>-0.002519004875337793</v>
      </c>
      <c r="F134">
        <f>F94*10000/F62</f>
        <v>-0.03233638245159611</v>
      </c>
      <c r="G134">
        <f>AVERAGE(C134:E134)</f>
        <v>0.007771893433587698</v>
      </c>
      <c r="H134">
        <f>STDEV(C134:E134)</f>
        <v>0.010045333374939465</v>
      </c>
      <c r="I134">
        <f>(B134*B4+C134*C4+D134*D4+E134*E4+F134*F4)/SUM(B4:F4)</f>
        <v>0.00450268997546928</v>
      </c>
    </row>
    <row r="135" spans="1:9" ht="12.75">
      <c r="A135" t="s">
        <v>94</v>
      </c>
      <c r="B135">
        <f>B95*10000/B62</f>
        <v>0.005439099425053846</v>
      </c>
      <c r="C135">
        <f>C95*10000/C62</f>
        <v>0.0037693232701168818</v>
      </c>
      <c r="D135">
        <f>D95*10000/D62</f>
        <v>0.000993939684360051</v>
      </c>
      <c r="E135">
        <f>E95*10000/E62</f>
        <v>0.0010991987207164002</v>
      </c>
      <c r="F135">
        <f>F95*10000/F62</f>
        <v>0.0011282272239078286</v>
      </c>
      <c r="G135">
        <f>AVERAGE(C135:E135)</f>
        <v>0.001954153891731111</v>
      </c>
      <c r="H135">
        <f>STDEV(C135:E135)</f>
        <v>0.0015728635574504568</v>
      </c>
      <c r="I135">
        <f>(B135*B4+C135*C4+D135*D4+E135*E4+F135*F4)/SUM(B4:F4)</f>
        <v>0.0023471697475565515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2005-08-03T07:00:14Z</cp:lastPrinted>
  <dcterms:created xsi:type="dcterms:W3CDTF">2005-08-03T07:00:14Z</dcterms:created>
  <dcterms:modified xsi:type="dcterms:W3CDTF">2005-08-06T09:43:33Z</dcterms:modified>
  <cp:category/>
  <cp:version/>
  <cp:contentType/>
  <cp:contentStatus/>
</cp:coreProperties>
</file>