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<sst xmlns="http://schemas.openxmlformats.org/spreadsheetml/2006/main" count="204" uniqueCount="98">
  <si>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04/08/2005       08:42:49</t>
  </si>
  <si>
    <t>LISSNER</t>
  </si>
  <si>
    <t>HCMQAP634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</si>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</sst>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-0.003759</v>
      </c>
      <c r="D4" s="12">
        <v>-0.003756</v>
      </c>
      <c r="E4" s="12">
        <v>-0.003757</v>
      </c>
      <c r="F4" s="24">
        <v>-0.002084</v>
      </c>
      <c r="G4" s="34">
        <v>-0.011712</v>
      </c>
    </row>
    <row r="5" spans="1:7" ht="12.75" thickBot="1">
      <c r="A5" s="44" t="s">
        <v>13</v>
      </c>
      <c r="B5" s="45">
        <v>-3.291168</v>
      </c>
      <c r="C5" s="46">
        <v>-2.490797</v>
      </c>
      <c r="D5" s="46">
        <v>-0.386391</v>
      </c>
      <c r="E5" s="46">
        <v>2.539666</v>
      </c>
      <c r="F5" s="47">
        <v>4.194833</v>
      </c>
      <c r="G5" s="48">
        <v>5.349614</v>
      </c>
    </row>
    <row r="6" spans="1:7" ht="12.75" thickTop="1">
      <c r="A6" s="6" t="s">
        <v>14</v>
      </c>
      <c r="B6" s="39">
        <v>155.4031</v>
      </c>
      <c r="C6" s="40">
        <v>-73.51385</v>
      </c>
      <c r="D6" s="40">
        <v>105.2062</v>
      </c>
      <c r="E6" s="40">
        <v>-99.13675</v>
      </c>
      <c r="F6" s="41">
        <v>-46.87452</v>
      </c>
      <c r="G6" s="42">
        <v>0.001201206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6.307366</v>
      </c>
      <c r="C8" s="13">
        <v>1.954511</v>
      </c>
      <c r="D8" s="13">
        <v>1.79403</v>
      </c>
      <c r="E8" s="13">
        <v>1.180589</v>
      </c>
      <c r="F8" s="25">
        <v>-6.326914</v>
      </c>
      <c r="G8" s="35">
        <v>1.254712</v>
      </c>
    </row>
    <row r="9" spans="1:7" ht="12">
      <c r="A9" s="20" t="s">
        <v>17</v>
      </c>
      <c r="B9" s="29">
        <v>0.9721578</v>
      </c>
      <c r="C9" s="13">
        <v>0.008044413</v>
      </c>
      <c r="D9" s="13">
        <v>-0.565885</v>
      </c>
      <c r="E9" s="13">
        <v>-0.109806</v>
      </c>
      <c r="F9" s="25">
        <v>-0.6308986</v>
      </c>
      <c r="G9" s="35">
        <v>-0.1040319</v>
      </c>
    </row>
    <row r="10" spans="1:7" ht="12">
      <c r="A10" s="20" t="s">
        <v>18</v>
      </c>
      <c r="B10" s="29">
        <v>-0.2375047</v>
      </c>
      <c r="C10" s="13">
        <v>-1.584527</v>
      </c>
      <c r="D10" s="13">
        <v>-0.9572803</v>
      </c>
      <c r="E10" s="13">
        <v>-0.5868092</v>
      </c>
      <c r="F10" s="25">
        <v>0.2840819</v>
      </c>
      <c r="G10" s="35">
        <v>-0.7492736</v>
      </c>
    </row>
    <row r="11" spans="1:7" ht="12">
      <c r="A11" s="21" t="s">
        <v>19</v>
      </c>
      <c r="B11" s="31">
        <v>1.854937</v>
      </c>
      <c r="C11" s="15">
        <v>-0.07692653</v>
      </c>
      <c r="D11" s="15">
        <v>1.319072</v>
      </c>
      <c r="E11" s="15">
        <v>0.6792657</v>
      </c>
      <c r="F11" s="27">
        <v>12.20988</v>
      </c>
      <c r="G11" s="37">
        <v>2.360087</v>
      </c>
    </row>
    <row r="12" spans="1:7" ht="12">
      <c r="A12" s="20" t="s">
        <v>20</v>
      </c>
      <c r="B12" s="29">
        <v>0.1010165</v>
      </c>
      <c r="C12" s="13">
        <v>-0.02075322</v>
      </c>
      <c r="D12" s="13">
        <v>-0.04060129</v>
      </c>
      <c r="E12" s="13">
        <v>0.3981689</v>
      </c>
      <c r="F12" s="25">
        <v>0.08140732</v>
      </c>
      <c r="G12" s="35">
        <v>0.1065188</v>
      </c>
    </row>
    <row r="13" spans="1:7" ht="12">
      <c r="A13" s="20" t="s">
        <v>21</v>
      </c>
      <c r="B13" s="29">
        <v>0.03059654</v>
      </c>
      <c r="C13" s="13">
        <v>0.1073777</v>
      </c>
      <c r="D13" s="13">
        <v>-0.07753576</v>
      </c>
      <c r="E13" s="13">
        <v>-0.03253011</v>
      </c>
      <c r="F13" s="25">
        <v>-0.05133298</v>
      </c>
      <c r="G13" s="35">
        <v>-0.003043198</v>
      </c>
    </row>
    <row r="14" spans="1:7" ht="12">
      <c r="A14" s="20" t="s">
        <v>22</v>
      </c>
      <c r="B14" s="29">
        <v>-0.2372213</v>
      </c>
      <c r="C14" s="13">
        <v>-0.02864085</v>
      </c>
      <c r="D14" s="13">
        <v>-0.02026906</v>
      </c>
      <c r="E14" s="13">
        <v>0.04309535</v>
      </c>
      <c r="F14" s="25">
        <v>0.04877996</v>
      </c>
      <c r="G14" s="35">
        <v>-0.02923218</v>
      </c>
    </row>
    <row r="15" spans="1:7" ht="12">
      <c r="A15" s="21" t="s">
        <v>23</v>
      </c>
      <c r="B15" s="31">
        <v>-0.4784693</v>
      </c>
      <c r="C15" s="15">
        <v>-0.144671</v>
      </c>
      <c r="D15" s="15">
        <v>-0.100337</v>
      </c>
      <c r="E15" s="15">
        <v>-0.1589837</v>
      </c>
      <c r="F15" s="27">
        <v>-0.4749135</v>
      </c>
      <c r="G15" s="37">
        <v>-0.2298434</v>
      </c>
    </row>
    <row r="16" spans="1:7" ht="12">
      <c r="A16" s="20" t="s">
        <v>24</v>
      </c>
      <c r="B16" s="29">
        <v>-0.00583843</v>
      </c>
      <c r="C16" s="13">
        <v>-0.02221719</v>
      </c>
      <c r="D16" s="13">
        <v>-0.001044066</v>
      </c>
      <c r="E16" s="13">
        <v>0.01197496</v>
      </c>
      <c r="F16" s="25">
        <v>0.02400738</v>
      </c>
      <c r="G16" s="35">
        <v>-0.0003585665</v>
      </c>
    </row>
    <row r="17" spans="1:7" ht="12">
      <c r="A17" s="20" t="s">
        <v>25</v>
      </c>
      <c r="B17" s="29">
        <v>-0.008099899</v>
      </c>
      <c r="C17" s="13">
        <v>-0.002523111</v>
      </c>
      <c r="D17" s="13">
        <v>-0.010315</v>
      </c>
      <c r="E17" s="13">
        <v>-0.0008069309</v>
      </c>
      <c r="F17" s="25">
        <v>-0.01311553</v>
      </c>
      <c r="G17" s="35">
        <v>-0.006203975</v>
      </c>
    </row>
    <row r="18" spans="1:7" ht="12">
      <c r="A18" s="20" t="s">
        <v>26</v>
      </c>
      <c r="B18" s="29">
        <v>-0.02091698</v>
      </c>
      <c r="C18" s="13">
        <v>0.04684027</v>
      </c>
      <c r="D18" s="13">
        <v>-0.001014161</v>
      </c>
      <c r="E18" s="13">
        <v>0.02960321</v>
      </c>
      <c r="F18" s="25">
        <v>-0.01599187</v>
      </c>
      <c r="G18" s="35">
        <v>0.01299165</v>
      </c>
    </row>
    <row r="19" spans="1:7" ht="12">
      <c r="A19" s="21" t="s">
        <v>27</v>
      </c>
      <c r="B19" s="31">
        <v>-0.2099189</v>
      </c>
      <c r="C19" s="15">
        <v>-0.1842533</v>
      </c>
      <c r="D19" s="15">
        <v>-0.207082</v>
      </c>
      <c r="E19" s="15">
        <v>-0.2000558</v>
      </c>
      <c r="F19" s="27">
        <v>-0.1419618</v>
      </c>
      <c r="G19" s="37">
        <v>-0.1916175</v>
      </c>
    </row>
    <row r="20" spans="1:7" ht="12.75" thickBot="1">
      <c r="A20" s="44" t="s">
        <v>28</v>
      </c>
      <c r="B20" s="45">
        <v>0.0006490715</v>
      </c>
      <c r="C20" s="46">
        <v>0.0004555111</v>
      </c>
      <c r="D20" s="46">
        <v>0.005405561</v>
      </c>
      <c r="E20" s="46">
        <v>-0.002062201</v>
      </c>
      <c r="F20" s="47">
        <v>-0.0004606506</v>
      </c>
      <c r="G20" s="48">
        <v>0.0009461257</v>
      </c>
    </row>
    <row r="21" spans="1:7" ht="12.75" thickTop="1">
      <c r="A21" s="6" t="s">
        <v>29</v>
      </c>
      <c r="B21" s="39">
        <v>17.3497</v>
      </c>
      <c r="C21" s="40">
        <v>82.50225</v>
      </c>
      <c r="D21" s="40">
        <v>-14.33701</v>
      </c>
      <c r="E21" s="40">
        <v>-3.137022</v>
      </c>
      <c r="F21" s="41">
        <v>-136.0709</v>
      </c>
      <c r="G21" s="43">
        <v>0.007960004</v>
      </c>
    </row>
    <row r="22" spans="1:7" ht="12">
      <c r="A22" s="20" t="s">
        <v>30</v>
      </c>
      <c r="B22" s="29">
        <v>-65.82432</v>
      </c>
      <c r="C22" s="13">
        <v>-49.81635</v>
      </c>
      <c r="D22" s="13">
        <v>-7.727812</v>
      </c>
      <c r="E22" s="13">
        <v>50.79375</v>
      </c>
      <c r="F22" s="25">
        <v>83.89863</v>
      </c>
      <c r="G22" s="36">
        <v>0</v>
      </c>
    </row>
    <row r="23" spans="1:7" ht="12">
      <c r="A23" s="20" t="s">
        <v>31</v>
      </c>
      <c r="B23" s="29">
        <v>1.139564</v>
      </c>
      <c r="C23" s="13">
        <v>-4.004212</v>
      </c>
      <c r="D23" s="13">
        <v>-1.708142</v>
      </c>
      <c r="E23" s="13">
        <v>-1.92064</v>
      </c>
      <c r="F23" s="25">
        <v>5.484248</v>
      </c>
      <c r="G23" s="35">
        <v>-0.9398572</v>
      </c>
    </row>
    <row r="24" spans="1:7" ht="12">
      <c r="A24" s="20" t="s">
        <v>32</v>
      </c>
      <c r="B24" s="29">
        <v>1.755364</v>
      </c>
      <c r="C24" s="13">
        <v>-0.3829018</v>
      </c>
      <c r="D24" s="13">
        <v>1.525407</v>
      </c>
      <c r="E24" s="13">
        <v>2.59518</v>
      </c>
      <c r="F24" s="25">
        <v>3.277827</v>
      </c>
      <c r="G24" s="35">
        <v>1.590597</v>
      </c>
    </row>
    <row r="25" spans="1:7" ht="12">
      <c r="A25" s="20" t="s">
        <v>33</v>
      </c>
      <c r="B25" s="29">
        <v>1.084871</v>
      </c>
      <c r="C25" s="13">
        <v>-0.3908879</v>
      </c>
      <c r="D25" s="13">
        <v>-0.007224115</v>
      </c>
      <c r="E25" s="13">
        <v>0.2583679</v>
      </c>
      <c r="F25" s="25">
        <v>-1.725871</v>
      </c>
      <c r="G25" s="35">
        <v>-0.1069233</v>
      </c>
    </row>
    <row r="26" spans="1:7" ht="12">
      <c r="A26" s="21" t="s">
        <v>34</v>
      </c>
      <c r="B26" s="31">
        <v>0.5085462</v>
      </c>
      <c r="C26" s="15">
        <v>0.05928533</v>
      </c>
      <c r="D26" s="15">
        <v>-0.379297</v>
      </c>
      <c r="E26" s="15">
        <v>0.4551576</v>
      </c>
      <c r="F26" s="27">
        <v>1.47431</v>
      </c>
      <c r="G26" s="37">
        <v>0.30288</v>
      </c>
    </row>
    <row r="27" spans="1:7" ht="12">
      <c r="A27" s="20" t="s">
        <v>35</v>
      </c>
      <c r="B27" s="29">
        <v>0.673954</v>
      </c>
      <c r="C27" s="13">
        <v>0.1674565</v>
      </c>
      <c r="D27" s="13">
        <v>0.01801171</v>
      </c>
      <c r="E27" s="13">
        <v>-0.06532877</v>
      </c>
      <c r="F27" s="25">
        <v>0.5348826</v>
      </c>
      <c r="G27" s="35">
        <v>0.1978645</v>
      </c>
    </row>
    <row r="28" spans="1:7" ht="12">
      <c r="A28" s="20" t="s">
        <v>36</v>
      </c>
      <c r="B28" s="29">
        <v>0.3731761</v>
      </c>
      <c r="C28" s="13">
        <v>0.5928785</v>
      </c>
      <c r="D28" s="13">
        <v>0.403816</v>
      </c>
      <c r="E28" s="13">
        <v>0.4834268</v>
      </c>
      <c r="F28" s="25">
        <v>0.4987972</v>
      </c>
      <c r="G28" s="35">
        <v>0.4767143</v>
      </c>
    </row>
    <row r="29" spans="1:7" ht="12">
      <c r="A29" s="20" t="s">
        <v>37</v>
      </c>
      <c r="B29" s="29">
        <v>0.1821492</v>
      </c>
      <c r="C29" s="13">
        <v>0.03726882</v>
      </c>
      <c r="D29" s="13">
        <v>0.04695537</v>
      </c>
      <c r="E29" s="13">
        <v>0.02808223</v>
      </c>
      <c r="F29" s="25">
        <v>-0.1585388</v>
      </c>
      <c r="G29" s="35">
        <v>0.03223225</v>
      </c>
    </row>
    <row r="30" spans="1:7" ht="12">
      <c r="A30" s="21" t="s">
        <v>38</v>
      </c>
      <c r="B30" s="31">
        <v>0.1007893</v>
      </c>
      <c r="C30" s="15">
        <v>0.04243063</v>
      </c>
      <c r="D30" s="15">
        <v>-0.01809155</v>
      </c>
      <c r="E30" s="15">
        <v>-0.08446595</v>
      </c>
      <c r="F30" s="27">
        <v>0.2105734</v>
      </c>
      <c r="G30" s="37">
        <v>0.02823703</v>
      </c>
    </row>
    <row r="31" spans="1:7" ht="12">
      <c r="A31" s="20" t="s">
        <v>39</v>
      </c>
      <c r="B31" s="29">
        <v>0.06727107</v>
      </c>
      <c r="C31" s="13">
        <v>0.04776535</v>
      </c>
      <c r="D31" s="13">
        <v>0.03183827</v>
      </c>
      <c r="E31" s="13">
        <v>0.01316844</v>
      </c>
      <c r="F31" s="25">
        <v>0.003566471</v>
      </c>
      <c r="G31" s="35">
        <v>0.03253693</v>
      </c>
    </row>
    <row r="32" spans="1:7" ht="12">
      <c r="A32" s="20" t="s">
        <v>40</v>
      </c>
      <c r="B32" s="29">
        <v>0.04458945</v>
      </c>
      <c r="C32" s="13">
        <v>0.06979511</v>
      </c>
      <c r="D32" s="13">
        <v>0.0515303</v>
      </c>
      <c r="E32" s="13">
        <v>0.05439866</v>
      </c>
      <c r="F32" s="25">
        <v>0.03894447</v>
      </c>
      <c r="G32" s="35">
        <v>0.05393238</v>
      </c>
    </row>
    <row r="33" spans="1:7" ht="12">
      <c r="A33" s="20" t="s">
        <v>41</v>
      </c>
      <c r="B33" s="29">
        <v>0.08403204</v>
      </c>
      <c r="C33" s="13">
        <v>0.04897443</v>
      </c>
      <c r="D33" s="13">
        <v>0.08071973</v>
      </c>
      <c r="E33" s="13">
        <v>0.06999393</v>
      </c>
      <c r="F33" s="25">
        <v>0.07635361</v>
      </c>
      <c r="G33" s="35">
        <v>0.07039498</v>
      </c>
    </row>
    <row r="34" spans="1:7" ht="12">
      <c r="A34" s="21" t="s">
        <v>42</v>
      </c>
      <c r="B34" s="31">
        <v>0.01119588</v>
      </c>
      <c r="C34" s="15">
        <v>0.006656777</v>
      </c>
      <c r="D34" s="15">
        <v>-0.005424222</v>
      </c>
      <c r="E34" s="15">
        <v>-0.01273373</v>
      </c>
      <c r="F34" s="27">
        <v>-0.03394634</v>
      </c>
      <c r="G34" s="37">
        <v>-0.005670069</v>
      </c>
    </row>
    <row r="35" spans="1:7" ht="12.75" thickBot="1">
      <c r="A35" s="22" t="s">
        <v>43</v>
      </c>
      <c r="B35" s="32">
        <v>7.018864E-05</v>
      </c>
      <c r="C35" s="16">
        <v>-0.002097265</v>
      </c>
      <c r="D35" s="16">
        <v>0.0008755619</v>
      </c>
      <c r="E35" s="16">
        <v>0.0007456665</v>
      </c>
      <c r="F35" s="28">
        <v>-0.003892025</v>
      </c>
      <c r="G35" s="38">
        <v>-0.0006240779</v>
      </c>
    </row>
    <row r="36" spans="1:7" ht="12">
      <c r="A36" s="4" t="s">
        <v>44</v>
      </c>
      <c r="B36" s="3">
        <v>22.42127</v>
      </c>
      <c r="C36" s="3">
        <v>22.41821</v>
      </c>
      <c r="D36" s="3">
        <v>22.42432</v>
      </c>
      <c r="E36" s="3">
        <v>22.41821</v>
      </c>
      <c r="F36" s="3">
        <v>22.42737</v>
      </c>
      <c r="G36" s="3"/>
    </row>
    <row r="37" spans="1:6" ht="12">
      <c r="A37" s="4" t="s">
        <v>45</v>
      </c>
      <c r="B37" s="2">
        <v>-0.1256307</v>
      </c>
      <c r="C37" s="2">
        <v>-0.05849203</v>
      </c>
      <c r="D37" s="2">
        <v>-0.02746582</v>
      </c>
      <c r="E37" s="2">
        <v>-0.0096639</v>
      </c>
      <c r="F37" s="2">
        <v>0.0096639</v>
      </c>
    </row>
    <row r="38" spans="1:7" ht="12">
      <c r="A38" s="4" t="s">
        <v>53</v>
      </c>
      <c r="B38" s="2">
        <v>-0.0002639797</v>
      </c>
      <c r="C38" s="2">
        <v>0.0001256691</v>
      </c>
      <c r="D38" s="2">
        <v>-0.0001788693</v>
      </c>
      <c r="E38" s="2">
        <v>0.0001685552</v>
      </c>
      <c r="F38" s="2">
        <v>8.162168E-05</v>
      </c>
      <c r="G38" s="2">
        <v>0.0001825678</v>
      </c>
    </row>
    <row r="39" spans="1:7" ht="12.75" thickBot="1">
      <c r="A39" s="4" t="s">
        <v>54</v>
      </c>
      <c r="B39" s="2">
        <v>-3.123212E-05</v>
      </c>
      <c r="C39" s="2">
        <v>-0.0001396278</v>
      </c>
      <c r="D39" s="2">
        <v>2.42347E-05</v>
      </c>
      <c r="E39" s="2">
        <v>0</v>
      </c>
      <c r="F39" s="2">
        <v>0.0002306357</v>
      </c>
      <c r="G39" s="2">
        <v>0.0007060192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3.116911</v>
      </c>
      <c r="F40" s="17" t="s">
        <v>48</v>
      </c>
      <c r="G40" s="8">
        <v>55.08103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0.003759</v>
      </c>
      <c r="D4">
        <v>0.003756</v>
      </c>
      <c r="E4">
        <v>0.003757</v>
      </c>
      <c r="F4">
        <v>0.002084</v>
      </c>
      <c r="G4">
        <v>0.011712</v>
      </c>
    </row>
    <row r="5" spans="1:7" ht="12.75">
      <c r="A5" t="s">
        <v>13</v>
      </c>
      <c r="B5">
        <v>-3.291168</v>
      </c>
      <c r="C5">
        <v>-2.490797</v>
      </c>
      <c r="D5">
        <v>-0.386391</v>
      </c>
      <c r="E5">
        <v>2.539666</v>
      </c>
      <c r="F5">
        <v>4.194833</v>
      </c>
      <c r="G5">
        <v>5.349614</v>
      </c>
    </row>
    <row r="6" spans="1:7" ht="12.75">
      <c r="A6" t="s">
        <v>14</v>
      </c>
      <c r="B6" s="49">
        <v>155.4031</v>
      </c>
      <c r="C6" s="49">
        <v>-73.51385</v>
      </c>
      <c r="D6" s="49">
        <v>105.2062</v>
      </c>
      <c r="E6" s="49">
        <v>-99.13675</v>
      </c>
      <c r="F6" s="49">
        <v>-46.87452</v>
      </c>
      <c r="G6" s="49">
        <v>0.001201206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6.307366</v>
      </c>
      <c r="C8" s="49">
        <v>1.954511</v>
      </c>
      <c r="D8" s="49">
        <v>1.79403</v>
      </c>
      <c r="E8" s="49">
        <v>1.180589</v>
      </c>
      <c r="F8" s="49">
        <v>-6.326914</v>
      </c>
      <c r="G8" s="49">
        <v>1.254712</v>
      </c>
    </row>
    <row r="9" spans="1:7" ht="12.75">
      <c r="A9" t="s">
        <v>17</v>
      </c>
      <c r="B9" s="49">
        <v>0.9721578</v>
      </c>
      <c r="C9" s="49">
        <v>0.008044413</v>
      </c>
      <c r="D9" s="49">
        <v>-0.565885</v>
      </c>
      <c r="E9" s="49">
        <v>-0.109806</v>
      </c>
      <c r="F9" s="49">
        <v>-0.6308986</v>
      </c>
      <c r="G9" s="49">
        <v>-0.1040319</v>
      </c>
    </row>
    <row r="10" spans="1:7" ht="12.75">
      <c r="A10" t="s">
        <v>18</v>
      </c>
      <c r="B10" s="49">
        <v>-0.2375047</v>
      </c>
      <c r="C10" s="49">
        <v>-1.584527</v>
      </c>
      <c r="D10" s="49">
        <v>-0.9572803</v>
      </c>
      <c r="E10" s="49">
        <v>-0.5868092</v>
      </c>
      <c r="F10" s="49">
        <v>0.2840819</v>
      </c>
      <c r="G10" s="49">
        <v>-0.7492736</v>
      </c>
    </row>
    <row r="11" spans="1:7" ht="12.75">
      <c r="A11" t="s">
        <v>19</v>
      </c>
      <c r="B11" s="49">
        <v>1.854937</v>
      </c>
      <c r="C11" s="49">
        <v>-0.07692653</v>
      </c>
      <c r="D11" s="49">
        <v>1.319072</v>
      </c>
      <c r="E11" s="49">
        <v>0.6792657</v>
      </c>
      <c r="F11" s="49">
        <v>12.20988</v>
      </c>
      <c r="G11" s="49">
        <v>2.360087</v>
      </c>
    </row>
    <row r="12" spans="1:7" ht="12.75">
      <c r="A12" t="s">
        <v>20</v>
      </c>
      <c r="B12" s="49">
        <v>0.1010165</v>
      </c>
      <c r="C12" s="49">
        <v>-0.02075322</v>
      </c>
      <c r="D12" s="49">
        <v>-0.04060129</v>
      </c>
      <c r="E12" s="49">
        <v>0.3981689</v>
      </c>
      <c r="F12" s="49">
        <v>0.08140732</v>
      </c>
      <c r="G12" s="49">
        <v>0.1065188</v>
      </c>
    </row>
    <row r="13" spans="1:7" ht="12.75">
      <c r="A13" t="s">
        <v>21</v>
      </c>
      <c r="B13" s="49">
        <v>0.03059654</v>
      </c>
      <c r="C13" s="49">
        <v>0.1073777</v>
      </c>
      <c r="D13" s="49">
        <v>-0.07753576</v>
      </c>
      <c r="E13" s="49">
        <v>-0.03253011</v>
      </c>
      <c r="F13" s="49">
        <v>-0.05133298</v>
      </c>
      <c r="G13" s="49">
        <v>-0.003043198</v>
      </c>
    </row>
    <row r="14" spans="1:7" ht="12.75">
      <c r="A14" t="s">
        <v>22</v>
      </c>
      <c r="B14" s="49">
        <v>-0.2372213</v>
      </c>
      <c r="C14" s="49">
        <v>-0.02864085</v>
      </c>
      <c r="D14" s="49">
        <v>-0.02026906</v>
      </c>
      <c r="E14" s="49">
        <v>0.04309535</v>
      </c>
      <c r="F14" s="49">
        <v>0.04877996</v>
      </c>
      <c r="G14" s="49">
        <v>-0.02923218</v>
      </c>
    </row>
    <row r="15" spans="1:7" ht="12.75">
      <c r="A15" t="s">
        <v>23</v>
      </c>
      <c r="B15" s="49">
        <v>-0.4784693</v>
      </c>
      <c r="C15" s="49">
        <v>-0.144671</v>
      </c>
      <c r="D15" s="49">
        <v>-0.100337</v>
      </c>
      <c r="E15" s="49">
        <v>-0.1589837</v>
      </c>
      <c r="F15" s="49">
        <v>-0.4749135</v>
      </c>
      <c r="G15" s="49">
        <v>-0.2298434</v>
      </c>
    </row>
    <row r="16" spans="1:7" ht="12.75">
      <c r="A16" t="s">
        <v>24</v>
      </c>
      <c r="B16" s="49">
        <v>-0.00583843</v>
      </c>
      <c r="C16" s="49">
        <v>-0.02221719</v>
      </c>
      <c r="D16" s="49">
        <v>-0.001044066</v>
      </c>
      <c r="E16" s="49">
        <v>0.01197496</v>
      </c>
      <c r="F16" s="49">
        <v>0.02400738</v>
      </c>
      <c r="G16" s="49">
        <v>-0.0003585665</v>
      </c>
    </row>
    <row r="17" spans="1:7" ht="12.75">
      <c r="A17" t="s">
        <v>25</v>
      </c>
      <c r="B17" s="49">
        <v>-0.008099899</v>
      </c>
      <c r="C17" s="49">
        <v>-0.002523111</v>
      </c>
      <c r="D17" s="49">
        <v>-0.010315</v>
      </c>
      <c r="E17" s="49">
        <v>-0.0008069309</v>
      </c>
      <c r="F17" s="49">
        <v>-0.01311553</v>
      </c>
      <c r="G17" s="49">
        <v>-0.006203975</v>
      </c>
    </row>
    <row r="18" spans="1:7" ht="12.75">
      <c r="A18" t="s">
        <v>26</v>
      </c>
      <c r="B18" s="49">
        <v>-0.02091698</v>
      </c>
      <c r="C18" s="49">
        <v>0.04684027</v>
      </c>
      <c r="D18" s="49">
        <v>-0.001014161</v>
      </c>
      <c r="E18" s="49">
        <v>0.02960321</v>
      </c>
      <c r="F18" s="49">
        <v>-0.01599187</v>
      </c>
      <c r="G18" s="49">
        <v>0.01299165</v>
      </c>
    </row>
    <row r="19" spans="1:7" ht="12.75">
      <c r="A19" t="s">
        <v>27</v>
      </c>
      <c r="B19" s="49">
        <v>-0.2099189</v>
      </c>
      <c r="C19" s="49">
        <v>-0.1842533</v>
      </c>
      <c r="D19" s="49">
        <v>-0.207082</v>
      </c>
      <c r="E19" s="49">
        <v>-0.2000558</v>
      </c>
      <c r="F19" s="49">
        <v>-0.1419618</v>
      </c>
      <c r="G19" s="49">
        <v>-0.1916175</v>
      </c>
    </row>
    <row r="20" spans="1:7" ht="12.75">
      <c r="A20" t="s">
        <v>28</v>
      </c>
      <c r="B20" s="49">
        <v>0.0006490715</v>
      </c>
      <c r="C20" s="49">
        <v>0.0004555111</v>
      </c>
      <c r="D20" s="49">
        <v>0.005405561</v>
      </c>
      <c r="E20" s="49">
        <v>-0.002062201</v>
      </c>
      <c r="F20" s="49">
        <v>-0.0004606506</v>
      </c>
      <c r="G20" s="49">
        <v>0.0009461257</v>
      </c>
    </row>
    <row r="21" spans="1:7" ht="12.75">
      <c r="A21" t="s">
        <v>29</v>
      </c>
      <c r="B21" s="49">
        <v>17.3497</v>
      </c>
      <c r="C21" s="49">
        <v>82.50225</v>
      </c>
      <c r="D21" s="49">
        <v>-14.33701</v>
      </c>
      <c r="E21" s="49">
        <v>-3.137022</v>
      </c>
      <c r="F21" s="49">
        <v>-136.0709</v>
      </c>
      <c r="G21" s="49">
        <v>0.007960004</v>
      </c>
    </row>
    <row r="22" spans="1:7" ht="12.75">
      <c r="A22" t="s">
        <v>30</v>
      </c>
      <c r="B22" s="49">
        <v>-65.82432</v>
      </c>
      <c r="C22" s="49">
        <v>-49.81635</v>
      </c>
      <c r="D22" s="49">
        <v>-7.727812</v>
      </c>
      <c r="E22" s="49">
        <v>50.79375</v>
      </c>
      <c r="F22" s="49">
        <v>83.89863</v>
      </c>
      <c r="G22" s="49">
        <v>0</v>
      </c>
    </row>
    <row r="23" spans="1:7" ht="12.75">
      <c r="A23" t="s">
        <v>31</v>
      </c>
      <c r="B23" s="49">
        <v>1.139564</v>
      </c>
      <c r="C23" s="49">
        <v>-4.004212</v>
      </c>
      <c r="D23" s="49">
        <v>-1.708142</v>
      </c>
      <c r="E23" s="49">
        <v>-1.92064</v>
      </c>
      <c r="F23" s="49">
        <v>5.484248</v>
      </c>
      <c r="G23" s="49">
        <v>-0.9398572</v>
      </c>
    </row>
    <row r="24" spans="1:7" ht="12.75">
      <c r="A24" t="s">
        <v>32</v>
      </c>
      <c r="B24" s="49">
        <v>1.755364</v>
      </c>
      <c r="C24" s="49">
        <v>-0.3829018</v>
      </c>
      <c r="D24" s="49">
        <v>1.525407</v>
      </c>
      <c r="E24" s="49">
        <v>2.59518</v>
      </c>
      <c r="F24" s="49">
        <v>3.277827</v>
      </c>
      <c r="G24" s="49">
        <v>1.590597</v>
      </c>
    </row>
    <row r="25" spans="1:7" ht="12.75">
      <c r="A25" t="s">
        <v>33</v>
      </c>
      <c r="B25" s="49">
        <v>1.084871</v>
      </c>
      <c r="C25" s="49">
        <v>-0.3908879</v>
      </c>
      <c r="D25" s="49">
        <v>-0.007224115</v>
      </c>
      <c r="E25" s="49">
        <v>0.2583679</v>
      </c>
      <c r="F25" s="49">
        <v>-1.725871</v>
      </c>
      <c r="G25" s="49">
        <v>-0.1069233</v>
      </c>
    </row>
    <row r="26" spans="1:7" ht="12.75">
      <c r="A26" t="s">
        <v>34</v>
      </c>
      <c r="B26" s="49">
        <v>0.5085462</v>
      </c>
      <c r="C26" s="49">
        <v>0.05928533</v>
      </c>
      <c r="D26" s="49">
        <v>-0.379297</v>
      </c>
      <c r="E26" s="49">
        <v>0.4551576</v>
      </c>
      <c r="F26" s="49">
        <v>1.47431</v>
      </c>
      <c r="G26" s="49">
        <v>0.30288</v>
      </c>
    </row>
    <row r="27" spans="1:7" ht="12.75">
      <c r="A27" t="s">
        <v>35</v>
      </c>
      <c r="B27" s="49">
        <v>0.673954</v>
      </c>
      <c r="C27" s="49">
        <v>0.1674565</v>
      </c>
      <c r="D27" s="49">
        <v>0.01801171</v>
      </c>
      <c r="E27" s="49">
        <v>-0.06532877</v>
      </c>
      <c r="F27" s="49">
        <v>0.5348826</v>
      </c>
      <c r="G27" s="49">
        <v>0.1978645</v>
      </c>
    </row>
    <row r="28" spans="1:7" ht="12.75">
      <c r="A28" t="s">
        <v>36</v>
      </c>
      <c r="B28" s="49">
        <v>0.3731761</v>
      </c>
      <c r="C28" s="49">
        <v>0.5928785</v>
      </c>
      <c r="D28" s="49">
        <v>0.403816</v>
      </c>
      <c r="E28" s="49">
        <v>0.4834268</v>
      </c>
      <c r="F28" s="49">
        <v>0.4987972</v>
      </c>
      <c r="G28" s="49">
        <v>0.4767143</v>
      </c>
    </row>
    <row r="29" spans="1:7" ht="12.75">
      <c r="A29" t="s">
        <v>37</v>
      </c>
      <c r="B29" s="49">
        <v>0.1821492</v>
      </c>
      <c r="C29" s="49">
        <v>0.03726882</v>
      </c>
      <c r="D29" s="49">
        <v>0.04695537</v>
      </c>
      <c r="E29" s="49">
        <v>0.02808223</v>
      </c>
      <c r="F29" s="49">
        <v>-0.1585388</v>
      </c>
      <c r="G29" s="49">
        <v>0.03223225</v>
      </c>
    </row>
    <row r="30" spans="1:7" ht="12.75">
      <c r="A30" t="s">
        <v>38</v>
      </c>
      <c r="B30" s="49">
        <v>0.1007893</v>
      </c>
      <c r="C30" s="49">
        <v>0.04243063</v>
      </c>
      <c r="D30" s="49">
        <v>-0.01809155</v>
      </c>
      <c r="E30" s="49">
        <v>-0.08446595</v>
      </c>
      <c r="F30" s="49">
        <v>0.2105734</v>
      </c>
      <c r="G30" s="49">
        <v>0.02823703</v>
      </c>
    </row>
    <row r="31" spans="1:7" ht="12.75">
      <c r="A31" t="s">
        <v>39</v>
      </c>
      <c r="B31" s="49">
        <v>0.06727107</v>
      </c>
      <c r="C31" s="49">
        <v>0.04776535</v>
      </c>
      <c r="D31" s="49">
        <v>0.03183827</v>
      </c>
      <c r="E31" s="49">
        <v>0.01316844</v>
      </c>
      <c r="F31" s="49">
        <v>0.003566471</v>
      </c>
      <c r="G31" s="49">
        <v>0.03253693</v>
      </c>
    </row>
    <row r="32" spans="1:7" ht="12.75">
      <c r="A32" t="s">
        <v>40</v>
      </c>
      <c r="B32" s="49">
        <v>0.04458945</v>
      </c>
      <c r="C32" s="49">
        <v>0.06979511</v>
      </c>
      <c r="D32" s="49">
        <v>0.0515303</v>
      </c>
      <c r="E32" s="49">
        <v>0.05439866</v>
      </c>
      <c r="F32" s="49">
        <v>0.03894447</v>
      </c>
      <c r="G32" s="49">
        <v>0.05393238</v>
      </c>
    </row>
    <row r="33" spans="1:7" ht="12.75">
      <c r="A33" t="s">
        <v>41</v>
      </c>
      <c r="B33" s="49">
        <v>0.08403204</v>
      </c>
      <c r="C33" s="49">
        <v>0.04897443</v>
      </c>
      <c r="D33" s="49">
        <v>0.08071973</v>
      </c>
      <c r="E33" s="49">
        <v>0.06999393</v>
      </c>
      <c r="F33" s="49">
        <v>0.07635361</v>
      </c>
      <c r="G33" s="49">
        <v>0.07039498</v>
      </c>
    </row>
    <row r="34" spans="1:7" ht="12.75">
      <c r="A34" t="s">
        <v>42</v>
      </c>
      <c r="B34" s="49">
        <v>0.01119588</v>
      </c>
      <c r="C34" s="49">
        <v>0.006656777</v>
      </c>
      <c r="D34" s="49">
        <v>-0.005424222</v>
      </c>
      <c r="E34" s="49">
        <v>-0.01273373</v>
      </c>
      <c r="F34" s="49">
        <v>-0.03394634</v>
      </c>
      <c r="G34" s="49">
        <v>-0.005670069</v>
      </c>
    </row>
    <row r="35" spans="1:7" ht="12.75">
      <c r="A35" t="s">
        <v>43</v>
      </c>
      <c r="B35" s="49">
        <v>7.018864E-05</v>
      </c>
      <c r="C35" s="49">
        <v>-0.002097265</v>
      </c>
      <c r="D35" s="49">
        <v>0.0008755619</v>
      </c>
      <c r="E35" s="49">
        <v>0.0007456665</v>
      </c>
      <c r="F35" s="49">
        <v>-0.003892025</v>
      </c>
      <c r="G35" s="49">
        <v>-0.0006240779</v>
      </c>
    </row>
    <row r="36" spans="1:6" ht="12.75">
      <c r="A36" t="s">
        <v>44</v>
      </c>
      <c r="B36" s="49">
        <v>22.42127</v>
      </c>
      <c r="C36" s="49">
        <v>22.41821</v>
      </c>
      <c r="D36" s="49">
        <v>22.42432</v>
      </c>
      <c r="E36" s="49">
        <v>22.41821</v>
      </c>
      <c r="F36" s="49">
        <v>22.42737</v>
      </c>
    </row>
    <row r="37" spans="1:6" ht="12.75">
      <c r="A37" t="s">
        <v>45</v>
      </c>
      <c r="B37" s="49">
        <v>-0.1256307</v>
      </c>
      <c r="C37" s="49">
        <v>-0.05849203</v>
      </c>
      <c r="D37" s="49">
        <v>-0.02746582</v>
      </c>
      <c r="E37" s="49">
        <v>-0.0096639</v>
      </c>
      <c r="F37" s="49">
        <v>0.0096639</v>
      </c>
    </row>
    <row r="38" spans="1:7" ht="12.75">
      <c r="A38" t="s">
        <v>55</v>
      </c>
      <c r="B38" s="49">
        <v>-0.0002639797</v>
      </c>
      <c r="C38" s="49">
        <v>0.0001256691</v>
      </c>
      <c r="D38" s="49">
        <v>-0.0001788693</v>
      </c>
      <c r="E38" s="49">
        <v>0.0001685552</v>
      </c>
      <c r="F38" s="49">
        <v>8.162168E-05</v>
      </c>
      <c r="G38" s="49">
        <v>0.0001825678</v>
      </c>
    </row>
    <row r="39" spans="1:7" ht="12.75">
      <c r="A39" t="s">
        <v>56</v>
      </c>
      <c r="B39" s="49">
        <v>-3.123212E-05</v>
      </c>
      <c r="C39" s="49">
        <v>-0.0001396278</v>
      </c>
      <c r="D39" s="49">
        <v>2.42347E-05</v>
      </c>
      <c r="E39" s="49">
        <v>0</v>
      </c>
      <c r="F39" s="49">
        <v>0.0002306357</v>
      </c>
      <c r="G39" s="49">
        <v>0.0007060192</v>
      </c>
    </row>
    <row r="40" spans="2:7" ht="12.75">
      <c r="B40" t="s">
        <v>46</v>
      </c>
      <c r="C40">
        <v>-0.003758</v>
      </c>
      <c r="D40" t="s">
        <v>47</v>
      </c>
      <c r="E40">
        <v>3.116911</v>
      </c>
      <c r="F40" t="s">
        <v>48</v>
      </c>
      <c r="G40">
        <v>55.08103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-0.00026397968670483</v>
      </c>
      <c r="C50">
        <f>-0.017/(C7*C7+C22*C22)*(C21*C22+C6*C7)</f>
        <v>0.00012566911967226108</v>
      </c>
      <c r="D50">
        <f>-0.017/(D7*D7+D22*D22)*(D21*D22+D6*D7)</f>
        <v>-0.0001788692681129685</v>
      </c>
      <c r="E50">
        <f>-0.017/(E7*E7+E22*E22)*(E21*E22+E6*E7)</f>
        <v>0.00016855521425588476</v>
      </c>
      <c r="F50">
        <f>-0.017/(F7*F7+F22*F22)*(F21*F22+F6*F7)</f>
        <v>8.162168622152402E-05</v>
      </c>
      <c r="G50">
        <f>(B50*B$4+C50*C$4+D50*D$4+E50*E$4+F50*F$4)/SUM(B$4:F$4)</f>
        <v>4.521170660891477E-07</v>
      </c>
    </row>
    <row r="51" spans="1:7" ht="12.75">
      <c r="A51" t="s">
        <v>59</v>
      </c>
      <c r="B51">
        <f>-0.017/(B7*B7+B22*B22)*(B21*B7-B6*B22)</f>
        <v>-3.1232118337115845E-05</v>
      </c>
      <c r="C51">
        <f>-0.017/(C7*C7+C22*C22)*(C21*C7-C6*C22)</f>
        <v>-0.00013962778731502147</v>
      </c>
      <c r="D51">
        <f>-0.017/(D7*D7+D22*D22)*(D21*D7-D6*D22)</f>
        <v>2.423469019234454E-05</v>
      </c>
      <c r="E51">
        <f>-0.017/(E7*E7+E22*E22)*(E21*E7-E6*E22)</f>
        <v>4.4767822585890156E-06</v>
      </c>
      <c r="F51">
        <f>-0.017/(F7*F7+F22*F22)*(F21*F7-F6*F22)</f>
        <v>0.00023063573523477245</v>
      </c>
      <c r="G51">
        <f>(B51*B$4+C51*C$4+D51*D$4+E51*E$4+F51*F$4)/SUM(B$4:F$4)</f>
        <v>-4.473991509351239E-07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9999.808302882011</v>
      </c>
      <c r="C62">
        <f>C7+(2/0.017)*(C8*C50-C23*C51)</f>
        <v>9999.963120284148</v>
      </c>
      <c r="D62">
        <f>D7+(2/0.017)*(D8*D50-D23*D51)</f>
        <v>9999.967117583425</v>
      </c>
      <c r="E62">
        <f>E7+(2/0.017)*(E8*E50-E23*E51)</f>
        <v>10000.024422672814</v>
      </c>
      <c r="F62">
        <f>F7+(2/0.017)*(F8*F50-F23*F51)</f>
        <v>9999.79043800483</v>
      </c>
    </row>
    <row r="63" spans="1:6" ht="12.75">
      <c r="A63" t="s">
        <v>67</v>
      </c>
      <c r="B63">
        <f>B8+(3/0.017)*(B9*B50-B24*B51)</f>
        <v>6.271753145535481</v>
      </c>
      <c r="C63">
        <f>C8+(3/0.017)*(C9*C50-C24*C51)</f>
        <v>1.945254624095362</v>
      </c>
      <c r="D63">
        <f>D8+(3/0.017)*(D9*D50-D24*D51)</f>
        <v>1.8053685299512718</v>
      </c>
      <c r="E63">
        <f>E8+(3/0.017)*(E9*E50-E24*E51)</f>
        <v>1.1752725712402778</v>
      </c>
      <c r="F63">
        <f>F8+(3/0.017)*(F9*F50-F24*F51)</f>
        <v>-6.469410302532504</v>
      </c>
    </row>
    <row r="64" spans="1:6" ht="12.75">
      <c r="A64" t="s">
        <v>68</v>
      </c>
      <c r="B64">
        <f>B9+(4/0.017)*(B10*B50-B25*B51)</f>
        <v>0.9948823260586893</v>
      </c>
      <c r="C64">
        <f>C9+(4/0.017)*(C10*C50-C25*C51)</f>
        <v>-0.05165086364756334</v>
      </c>
      <c r="D64">
        <f>D9+(4/0.017)*(D10*D50-D25*D51)</f>
        <v>-0.5255548586284937</v>
      </c>
      <c r="E64">
        <f>E9+(4/0.017)*(E10*E50-E25*E51)</f>
        <v>-0.133351037003349</v>
      </c>
      <c r="F64">
        <f>F9+(4/0.017)*(F10*F50-F25*F51)</f>
        <v>-0.5317845363039091</v>
      </c>
    </row>
    <row r="65" spans="1:6" ht="12.75">
      <c r="A65" t="s">
        <v>69</v>
      </c>
      <c r="B65">
        <f>B10+(5/0.017)*(B11*B50-B26*B51)</f>
        <v>-0.3768525567702667</v>
      </c>
      <c r="C65">
        <f>C10+(5/0.017)*(C11*C50-C26*C51)</f>
        <v>-1.584935649957765</v>
      </c>
      <c r="D65">
        <f>D10+(5/0.017)*(D11*D50-D26*D51)</f>
        <v>-1.0239712699830659</v>
      </c>
      <c r="E65">
        <f>E10+(5/0.017)*(E11*E50-E26*E51)</f>
        <v>-0.5537338664318731</v>
      </c>
      <c r="F65">
        <f>F10+(5/0.017)*(F11*F50-F26*F51)</f>
        <v>0.4771884951024954</v>
      </c>
    </row>
    <row r="66" spans="1:6" ht="12.75">
      <c r="A66" t="s">
        <v>70</v>
      </c>
      <c r="B66">
        <f>B11+(6/0.017)*(B12*B50-B27*B51)</f>
        <v>1.8529544260210897</v>
      </c>
      <c r="C66">
        <f>C11+(6/0.017)*(C12*C50-C27*C51)</f>
        <v>-0.06959469176044007</v>
      </c>
      <c r="D66">
        <f>D11+(6/0.017)*(D12*D50-D27*D51)</f>
        <v>1.321481111111197</v>
      </c>
      <c r="E66">
        <f>E11+(6/0.017)*(E12*E50-E27*E51)</f>
        <v>0.7030560200922499</v>
      </c>
      <c r="F66">
        <f>F11+(6/0.017)*(F12*F50-F27*F51)</f>
        <v>12.16868525682843</v>
      </c>
    </row>
    <row r="67" spans="1:6" ht="12.75">
      <c r="A67" t="s">
        <v>71</v>
      </c>
      <c r="B67">
        <f>B12+(7/0.017)*(B13*B50-B28*B51)</f>
        <v>0.1024898826768424</v>
      </c>
      <c r="C67">
        <f>C12+(7/0.017)*(C13*C50-C28*C51)</f>
        <v>0.018889992878327513</v>
      </c>
      <c r="D67">
        <f>D12+(7/0.017)*(D13*D50-D28*D51)</f>
        <v>-0.03892029806332371</v>
      </c>
      <c r="E67">
        <f>E12+(7/0.017)*(E13*E50-E28*E51)</f>
        <v>0.3950200051013713</v>
      </c>
      <c r="F67">
        <f>F12+(7/0.017)*(F13*F50-F28*F51)</f>
        <v>0.03231247274176759</v>
      </c>
    </row>
    <row r="68" spans="1:6" ht="12.75">
      <c r="A68" t="s">
        <v>72</v>
      </c>
      <c r="B68">
        <f>B13+(8/0.017)*(B14*B50-B29*B51)</f>
        <v>0.06274266226970515</v>
      </c>
      <c r="C68">
        <f>C13+(8/0.017)*(C14*C50-C29*C51)</f>
        <v>0.10813275527824778</v>
      </c>
      <c r="D68">
        <f>D13+(8/0.017)*(D14*D50-D29*D51)</f>
        <v>-0.07636514207871956</v>
      </c>
      <c r="E68">
        <f>E13+(8/0.017)*(E14*E50-E29*E51)</f>
        <v>-0.0291709439182886</v>
      </c>
      <c r="F68">
        <f>F13+(8/0.017)*(F14*F50-F29*F51)</f>
        <v>-0.03225240809870257</v>
      </c>
    </row>
    <row r="69" spans="1:6" ht="12.75">
      <c r="A69" t="s">
        <v>73</v>
      </c>
      <c r="B69">
        <f>B14+(9/0.017)*(B15*B50-B30*B51)</f>
        <v>-0.16868680862886182</v>
      </c>
      <c r="C69">
        <f>C14+(9/0.017)*(C15*C50-C30*C51)</f>
        <v>-0.03512941706337705</v>
      </c>
      <c r="D69">
        <f>D14+(9/0.017)*(D15*D50-D30*D51)</f>
        <v>-0.010535481189646936</v>
      </c>
      <c r="E69">
        <f>E14+(9/0.017)*(E15*E50-E30*E51)</f>
        <v>0.02910861096749965</v>
      </c>
      <c r="F69">
        <f>F14+(9/0.017)*(F15*F50-F30*F51)</f>
        <v>0.0025469644421609247</v>
      </c>
    </row>
    <row r="70" spans="1:6" ht="12.75">
      <c r="A70" t="s">
        <v>74</v>
      </c>
      <c r="B70">
        <f>B15+(10/0.017)*(B16*B50-B31*B51)</f>
        <v>-0.47632680297579266</v>
      </c>
      <c r="C70">
        <f>C15+(10/0.017)*(C16*C50-C31*C51)</f>
        <v>-0.1423902026929787</v>
      </c>
      <c r="D70">
        <f>D15+(10/0.017)*(D16*D50-D31*D51)</f>
        <v>-0.10068102311084035</v>
      </c>
      <c r="E70">
        <f>E15+(10/0.017)*(E16*E50-E31*E51)</f>
        <v>-0.15783105899415273</v>
      </c>
      <c r="F70">
        <f>F15+(10/0.017)*(F16*F50-F31*F51)</f>
        <v>-0.47424469577877504</v>
      </c>
    </row>
    <row r="71" spans="1:6" ht="12.75">
      <c r="A71" t="s">
        <v>75</v>
      </c>
      <c r="B71">
        <f>B16+(11/0.017)*(B17*B50-B32*B51)</f>
        <v>-0.0035537741427750335</v>
      </c>
      <c r="C71">
        <f>C16+(11/0.017)*(C17*C50-C32*C51)</f>
        <v>-0.016116551411674448</v>
      </c>
      <c r="D71">
        <f>D16+(11/0.017)*(D17*D50-D32*D51)</f>
        <v>-0.0006582794064568425</v>
      </c>
      <c r="E71">
        <f>E16+(11/0.017)*(E17*E50-E32*E51)</f>
        <v>0.011729373115652923</v>
      </c>
      <c r="F71">
        <f>F16+(11/0.017)*(F17*F50-F32*F51)</f>
        <v>0.017502822376073954</v>
      </c>
    </row>
    <row r="72" spans="1:6" ht="12.75">
      <c r="A72" t="s">
        <v>76</v>
      </c>
      <c r="B72">
        <f>B17+(12/0.017)*(B18*B50-B33*B51)</f>
        <v>-0.0023496709214585083</v>
      </c>
      <c r="C72">
        <f>C17+(12/0.017)*(C18*C50-C33*C51)</f>
        <v>0.006458936147312067</v>
      </c>
      <c r="D72">
        <f>D17+(12/0.017)*(D18*D50-D33*D51)</f>
        <v>-0.011567810879864223</v>
      </c>
      <c r="E72">
        <f>E17+(12/0.017)*(E18*E50-E33*E51)</f>
        <v>0.00249407697306755</v>
      </c>
      <c r="F72">
        <f>F17+(12/0.017)*(F18*F50-F33*F51)</f>
        <v>-0.026467403676763163</v>
      </c>
    </row>
    <row r="73" spans="1:6" ht="12.75">
      <c r="A73" t="s">
        <v>77</v>
      </c>
      <c r="B73">
        <f>B18+(13/0.017)*(B19*B50-B34*B51)</f>
        <v>0.02172607615047758</v>
      </c>
      <c r="C73">
        <f>C18+(13/0.017)*(C19*C50-C34*C51)</f>
        <v>0.02984431549769745</v>
      </c>
      <c r="D73">
        <f>D18+(13/0.017)*(D19*D50-D34*D51)</f>
        <v>0.02741153203223324</v>
      </c>
      <c r="E73">
        <f>E18+(13/0.017)*(E19*E50-E34*E51)</f>
        <v>0.0038605778092602426</v>
      </c>
      <c r="F73">
        <f>F18+(13/0.017)*(F19*F50-F34*F51)</f>
        <v>-0.018865575372821842</v>
      </c>
    </row>
    <row r="74" spans="1:6" ht="12.75">
      <c r="A74" t="s">
        <v>78</v>
      </c>
      <c r="B74">
        <f>B19+(14/0.017)*(B20*B50-B35*B51)</f>
        <v>-0.21005819963048947</v>
      </c>
      <c r="C74">
        <f>C19+(14/0.017)*(C20*C50-C35*C51)</f>
        <v>-0.184447317593762</v>
      </c>
      <c r="D74">
        <f>D19+(14/0.017)*(D20*D50-D35*D51)</f>
        <v>-0.2078957357621653</v>
      </c>
      <c r="E74">
        <f>E19+(14/0.017)*(E20*E50-E35*E51)</f>
        <v>-0.20034480357948967</v>
      </c>
      <c r="F74">
        <f>F19+(14/0.017)*(F20*F50-F35*F51)</f>
        <v>-0.14125353096695611</v>
      </c>
    </row>
    <row r="75" spans="1:6" ht="12.75">
      <c r="A75" t="s">
        <v>79</v>
      </c>
      <c r="B75" s="49">
        <f>B20</f>
        <v>0.0006490715</v>
      </c>
      <c r="C75" s="49">
        <f>C20</f>
        <v>0.0004555111</v>
      </c>
      <c r="D75" s="49">
        <f>D20</f>
        <v>0.005405561</v>
      </c>
      <c r="E75" s="49">
        <f>E20</f>
        <v>-0.002062201</v>
      </c>
      <c r="F75" s="49">
        <f>F20</f>
        <v>-0.0004606506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-65.88288637047148</v>
      </c>
      <c r="C82">
        <f>C22+(2/0.017)*(C8*C51+C23*C50)</f>
        <v>-49.90765704038047</v>
      </c>
      <c r="D82">
        <f>D22+(2/0.017)*(D8*D51+D23*D50)</f>
        <v>-7.686751779927201</v>
      </c>
      <c r="E82">
        <f>E22+(2/0.017)*(E8*E51+E23*E50)</f>
        <v>50.75628545331547</v>
      </c>
      <c r="F82">
        <f>F22+(2/0.017)*(F8*F51+F23*F50)</f>
        <v>83.77962071850115</v>
      </c>
    </row>
    <row r="83" spans="1:6" ht="12.75">
      <c r="A83" t="s">
        <v>82</v>
      </c>
      <c r="B83">
        <f>B23+(3/0.017)*(B9*B51+B24*B50)</f>
        <v>1.0524328847838433</v>
      </c>
      <c r="C83">
        <f>C23+(3/0.017)*(C9*C51+C24*C50)</f>
        <v>-4.012901792184888</v>
      </c>
      <c r="D83">
        <f>D23+(3/0.017)*(D9*D51+D24*D50)</f>
        <v>-1.758711849645393</v>
      </c>
      <c r="E83">
        <f>E23+(3/0.017)*(E9*E51+E24*E50)</f>
        <v>-1.843533021756488</v>
      </c>
      <c r="F83">
        <f>F23+(3/0.017)*(F9*F51+F24*F50)</f>
        <v>5.505783412543444</v>
      </c>
    </row>
    <row r="84" spans="1:6" ht="12.75">
      <c r="A84" t="s">
        <v>83</v>
      </c>
      <c r="B84">
        <f>B24+(4/0.017)*(B10*B51+B25*B50)</f>
        <v>1.6897249101649094</v>
      </c>
      <c r="C84">
        <f>C24+(4/0.017)*(C10*C51+C25*C50)</f>
        <v>-0.3424026327841482</v>
      </c>
      <c r="D84">
        <f>D24+(4/0.017)*(D10*D51+D25*D50)</f>
        <v>1.5202523601564892</v>
      </c>
      <c r="E84">
        <f>E24+(4/0.017)*(E10*E51+E25*E50)</f>
        <v>2.604808762288378</v>
      </c>
      <c r="F84">
        <f>F24+(4/0.017)*(F10*F51+F25*F50)</f>
        <v>3.2600978086241326</v>
      </c>
    </row>
    <row r="85" spans="1:6" ht="12.75">
      <c r="A85" t="s">
        <v>84</v>
      </c>
      <c r="B85">
        <f>B25+(5/0.017)*(B11*B51+B26*B50)</f>
        <v>1.0283476239874039</v>
      </c>
      <c r="C85">
        <f>C25+(5/0.017)*(C11*C51+C26*C50)</f>
        <v>-0.3855374834116759</v>
      </c>
      <c r="D85">
        <f>D25+(5/0.017)*(D11*D51+D26*D50)</f>
        <v>0.022132319720247328</v>
      </c>
      <c r="E85">
        <f>E25+(5/0.017)*(E11*E51+E26*E50)</f>
        <v>0.2818267563008301</v>
      </c>
      <c r="F85">
        <f>F25+(5/0.017)*(F11*F51+F26*F50)</f>
        <v>-0.8622326708407062</v>
      </c>
    </row>
    <row r="86" spans="1:6" ht="12.75">
      <c r="A86" t="s">
        <v>85</v>
      </c>
      <c r="B86">
        <f>B26+(6/0.017)*(B12*B51+B27*B50)</f>
        <v>0.4446408617451288</v>
      </c>
      <c r="C86">
        <f>C26+(6/0.017)*(C12*C51+C27*C50)</f>
        <v>0.06773539016235053</v>
      </c>
      <c r="D86">
        <f>D26+(6/0.017)*(D12*D51+D27*D50)</f>
        <v>-0.38078136508343147</v>
      </c>
      <c r="E86">
        <f>E26+(6/0.017)*(E12*E51+E27*E50)</f>
        <v>0.4519003096387124</v>
      </c>
      <c r="F86">
        <f>F26+(6/0.017)*(F12*F51+F27*F50)</f>
        <v>1.4963453377097338</v>
      </c>
    </row>
    <row r="87" spans="1:6" ht="12.75">
      <c r="A87" t="s">
        <v>86</v>
      </c>
      <c r="B87">
        <f>B27+(7/0.017)*(B13*B51+B28*B50)</f>
        <v>0.6329972039381168</v>
      </c>
      <c r="C87">
        <f>C27+(7/0.017)*(C13*C51+C28*C50)</f>
        <v>0.19196210350396714</v>
      </c>
      <c r="D87">
        <f>D27+(7/0.017)*(D13*D51+D28*D50)</f>
        <v>-0.012503895439008313</v>
      </c>
      <c r="E87">
        <f>E27+(7/0.017)*(E13*E51+E28*E50)</f>
        <v>-0.03183645568105696</v>
      </c>
      <c r="F87">
        <f>F27+(7/0.017)*(F13*F51+F28*F50)</f>
        <v>0.5467716672198459</v>
      </c>
    </row>
    <row r="88" spans="1:6" ht="12.75">
      <c r="A88" t="s">
        <v>87</v>
      </c>
      <c r="B88">
        <f>B28+(8/0.017)*(B14*B51+B29*B50)</f>
        <v>0.354035034100776</v>
      </c>
      <c r="C88">
        <f>C28+(8/0.017)*(C14*C51+C29*C50)</f>
        <v>0.5969644286178566</v>
      </c>
      <c r="D88">
        <f>D28+(8/0.017)*(D14*D51+D29*D50)</f>
        <v>0.3996324296209583</v>
      </c>
      <c r="E88">
        <f>E28+(8/0.017)*(E14*E51+E29*E50)</f>
        <v>0.48574507519658383</v>
      </c>
      <c r="F88">
        <f>F28+(8/0.017)*(F14*F51+F29*F50)</f>
        <v>0.49800199894201685</v>
      </c>
    </row>
    <row r="89" spans="1:6" ht="12.75">
      <c r="A89" t="s">
        <v>88</v>
      </c>
      <c r="B89">
        <f>B29+(9/0.017)*(B15*B51+B30*B50)</f>
        <v>0.17597481986174712</v>
      </c>
      <c r="C89">
        <f>C29+(9/0.017)*(C15*C51+C30*C50)</f>
        <v>0.05078592610829519</v>
      </c>
      <c r="D89">
        <f>D29+(9/0.017)*(D15*D51+D30*D50)</f>
        <v>0.047381221516429366</v>
      </c>
      <c r="E89">
        <f>E29+(9/0.017)*(E15*E51+E30*E50)</f>
        <v>0.020168100272689695</v>
      </c>
      <c r="F89">
        <f>F29+(9/0.017)*(F15*F51+F30*F50)</f>
        <v>-0.20742715378683393</v>
      </c>
    </row>
    <row r="90" spans="1:6" ht="12.75">
      <c r="A90" t="s">
        <v>89</v>
      </c>
      <c r="B90">
        <f>B30+(10/0.017)*(B16*B51+B31*B50)</f>
        <v>0.09045056503162605</v>
      </c>
      <c r="C90">
        <f>C30+(10/0.017)*(C16*C51+C31*C50)</f>
        <v>0.04778637503846756</v>
      </c>
      <c r="D90">
        <f>D30+(10/0.017)*(D16*D51+D31*D50)</f>
        <v>-0.021456368040549085</v>
      </c>
      <c r="E90">
        <f>E30+(10/0.017)*(E16*E51+E31*E50)</f>
        <v>-0.08312876263876995</v>
      </c>
      <c r="F90">
        <f>F30+(10/0.017)*(F16*F51+F31*F50)</f>
        <v>0.214001671243671</v>
      </c>
    </row>
    <row r="91" spans="1:6" ht="12.75">
      <c r="A91" t="s">
        <v>90</v>
      </c>
      <c r="B91">
        <f>B31+(11/0.017)*(B17*B51+B32*B50)</f>
        <v>0.059818419858247415</v>
      </c>
      <c r="C91">
        <f>C31+(11/0.017)*(C17*C51+C32*C50)</f>
        <v>0.053668717694664525</v>
      </c>
      <c r="D91">
        <f>D31+(11/0.017)*(D17*D51+D32*D50)</f>
        <v>0.0257124554920157</v>
      </c>
      <c r="E91">
        <f>E31+(11/0.017)*(E17*E51+E32*E50)</f>
        <v>0.019099099924326825</v>
      </c>
      <c r="F91">
        <f>F31+(11/0.017)*(F17*F51+F32*F50)</f>
        <v>0.003665990850850485</v>
      </c>
    </row>
    <row r="92" spans="1:6" ht="12.75">
      <c r="A92" t="s">
        <v>91</v>
      </c>
      <c r="B92">
        <f>B32+(12/0.017)*(B18*B51+B33*B50)</f>
        <v>0.02939217706040989</v>
      </c>
      <c r="C92">
        <f>C32+(12/0.017)*(C18*C51+C33*C50)</f>
        <v>0.06952290076273829</v>
      </c>
      <c r="D92">
        <f>D32+(12/0.017)*(D18*D51+D33*D50)</f>
        <v>0.041321224537635357</v>
      </c>
      <c r="E92">
        <f>E32+(12/0.017)*(E18*E51+E33*E50)</f>
        <v>0.06282009693629649</v>
      </c>
      <c r="F92">
        <f>F32+(12/0.017)*(F18*F51+F33*F50)</f>
        <v>0.04074010320146239</v>
      </c>
    </row>
    <row r="93" spans="1:6" ht="12.75">
      <c r="A93" t="s">
        <v>92</v>
      </c>
      <c r="B93">
        <f>B33+(13/0.017)*(B19*B51+B34*B50)</f>
        <v>0.0867855371415153</v>
      </c>
      <c r="C93">
        <f>C33+(13/0.017)*(C19*C51+C34*C50)</f>
        <v>0.0692876426217153</v>
      </c>
      <c r="D93">
        <f>D33+(13/0.017)*(D19*D51+D34*D50)</f>
        <v>0.0776239394448556</v>
      </c>
      <c r="E93">
        <f>E33+(13/0.017)*(E19*E51+E34*E50)</f>
        <v>0.0676677384129572</v>
      </c>
      <c r="F93">
        <f>F33+(13/0.017)*(F19*F51+F34*F50)</f>
        <v>0.0491972052240405</v>
      </c>
    </row>
    <row r="94" spans="1:6" ht="12.75">
      <c r="A94" t="s">
        <v>93</v>
      </c>
      <c r="B94">
        <f>B34+(14/0.017)*(B20*B51+B35*B50)</f>
        <v>0.01116392685039261</v>
      </c>
      <c r="C94">
        <f>C34+(14/0.017)*(C20*C51+C35*C50)</f>
        <v>0.0063873482737859845</v>
      </c>
      <c r="D94">
        <f>D34+(14/0.017)*(D20*D51+D35*D50)</f>
        <v>-0.005445311781250408</v>
      </c>
      <c r="E94">
        <f>E34+(14/0.017)*(E20*E51+E35*E50)</f>
        <v>-0.012637826745559596</v>
      </c>
      <c r="F94">
        <f>F34+(14/0.017)*(F20*F51+F35*F50)</f>
        <v>-0.03429544740375714</v>
      </c>
    </row>
    <row r="95" spans="1:6" ht="12.75">
      <c r="A95" t="s">
        <v>94</v>
      </c>
      <c r="B95" s="49">
        <f>B35</f>
        <v>7.018864E-05</v>
      </c>
      <c r="C95" s="49">
        <f>C35</f>
        <v>-0.002097265</v>
      </c>
      <c r="D95" s="49">
        <f>D35</f>
        <v>0.0008755619</v>
      </c>
      <c r="E95" s="49">
        <f>E35</f>
        <v>0.0007456665</v>
      </c>
      <c r="F95" s="49">
        <f>F35</f>
        <v>-0.003892025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6.271873375540529</v>
      </c>
      <c r="C103">
        <f>C63*10000/C62</f>
        <v>1.9452617981655993</v>
      </c>
      <c r="D103">
        <f>D63*10000/D62</f>
        <v>1.8053744664588</v>
      </c>
      <c r="E103">
        <f>E63*10000/E62</f>
        <v>1.1752697009175406</v>
      </c>
      <c r="F103">
        <f>F63*10000/F62</f>
        <v>-6.469545879626742</v>
      </c>
      <c r="G103">
        <f>AVERAGE(C103:E103)</f>
        <v>1.6419686551806467</v>
      </c>
      <c r="H103">
        <f>STDEV(C103:E103)</f>
        <v>0.4101805112700016</v>
      </c>
      <c r="I103">
        <f>(B103*B4+C103*C4+D103*D4+E103*E4+F103*F4)/SUM(B4:F4)</f>
        <v>1.2298703944820355</v>
      </c>
      <c r="K103">
        <f>(LN(H103)+LN(H123))/2-LN(K114*K115^3)</f>
        <v>-4.201605200326333</v>
      </c>
    </row>
    <row r="104" spans="1:11" ht="12.75">
      <c r="A104" t="s">
        <v>68</v>
      </c>
      <c r="B104">
        <f>B64*10000/B62</f>
        <v>0.9949013980317578</v>
      </c>
      <c r="C104">
        <f>C64*10000/C62</f>
        <v>-0.05165105413518334</v>
      </c>
      <c r="D104">
        <f>D64*10000/D62</f>
        <v>-0.5255565867855558</v>
      </c>
      <c r="E104">
        <f>E64*10000/E62</f>
        <v>-0.13335071132526977</v>
      </c>
      <c r="F104">
        <f>F64*10000/F62</f>
        <v>-0.5317956807202966</v>
      </c>
      <c r="G104">
        <f>AVERAGE(C104:E104)</f>
        <v>-0.23685278408200297</v>
      </c>
      <c r="H104">
        <f>STDEV(C104:E104)</f>
        <v>0.25333993520142734</v>
      </c>
      <c r="I104">
        <f>(B104*B4+C104*C4+D104*D4+E104*E4+F104*F4)/SUM(B4:F4)</f>
        <v>-0.09783797224697666</v>
      </c>
      <c r="K104">
        <f>(LN(H104)+LN(H124))/2-LN(K114*K115^4)</f>
        <v>-3.774151611895043</v>
      </c>
    </row>
    <row r="105" spans="1:11" ht="12.75">
      <c r="A105" t="s">
        <v>69</v>
      </c>
      <c r="B105">
        <f>B65*10000/B62</f>
        <v>-0.3768597810636583</v>
      </c>
      <c r="C105">
        <f>C65*10000/C62</f>
        <v>-1.5849414951769631</v>
      </c>
      <c r="D105">
        <f>D65*10000/D62</f>
        <v>-1.0239746370591238</v>
      </c>
      <c r="E105">
        <f>E65*10000/E62</f>
        <v>-0.5537325140690713</v>
      </c>
      <c r="F105">
        <f>F65*10000/F62</f>
        <v>0.4771984953693736</v>
      </c>
      <c r="G105">
        <f>AVERAGE(C105:E105)</f>
        <v>-1.0542162154350527</v>
      </c>
      <c r="H105">
        <f>STDEV(C105:E105)</f>
        <v>0.516269218021368</v>
      </c>
      <c r="I105">
        <f>(B105*B4+C105*C4+D105*D4+E105*E4+F105*F4)/SUM(B4:F4)</f>
        <v>-0.7518611239775201</v>
      </c>
      <c r="K105">
        <f>(LN(H105)+LN(H125))/2-LN(K114*K115^5)</f>
        <v>-3.571206990811679</v>
      </c>
    </row>
    <row r="106" spans="1:11" ht="12.75">
      <c r="A106" t="s">
        <v>70</v>
      </c>
      <c r="B106">
        <f>B66*10000/B62</f>
        <v>1.8529899473043456</v>
      </c>
      <c r="C106">
        <f>C66*10000/C62</f>
        <v>-0.06959494842463233</v>
      </c>
      <c r="D106">
        <f>D66*10000/D62</f>
        <v>1.321485456474725</v>
      </c>
      <c r="E106">
        <f>E66*10000/E62</f>
        <v>0.7030543030457285</v>
      </c>
      <c r="F106">
        <f>F66*10000/F62</f>
        <v>12.168940271568673</v>
      </c>
      <c r="G106">
        <f>AVERAGE(C106:E106)</f>
        <v>0.6516482703652736</v>
      </c>
      <c r="H106">
        <f>STDEV(C106:E106)</f>
        <v>0.6969634914188102</v>
      </c>
      <c r="I106">
        <f>(B106*B4+C106*C4+D106*D4+E106*E4+F106*F4)/SUM(B4:F4)</f>
        <v>2.3623582491347834</v>
      </c>
      <c r="K106">
        <f>(LN(H106)+LN(H126))/2-LN(K114*K115^6)</f>
        <v>-2.722751218171881</v>
      </c>
    </row>
    <row r="107" spans="1:11" ht="12.75">
      <c r="A107" t="s">
        <v>71</v>
      </c>
      <c r="B107">
        <f>B67*10000/B62</f>
        <v>0.1024918474160191</v>
      </c>
      <c r="C107">
        <f>C67*10000/C62</f>
        <v>0.01889006254434142</v>
      </c>
      <c r="D107">
        <f>D67*10000/D62</f>
        <v>-0.038920426043089956</v>
      </c>
      <c r="E107">
        <f>E67*10000/E62</f>
        <v>0.3950190403592935</v>
      </c>
      <c r="F107">
        <f>F67*10000/F62</f>
        <v>0.032313149902583965</v>
      </c>
      <c r="G107">
        <f>AVERAGE(C107:E107)</f>
        <v>0.12499622562018166</v>
      </c>
      <c r="H107">
        <f>STDEV(C107:E107)</f>
        <v>0.23562630054262604</v>
      </c>
      <c r="I107">
        <f>(B107*B4+C107*C4+D107*D4+E107*E4+F107*F4)/SUM(B4:F4)</f>
        <v>0.10936696106299566</v>
      </c>
      <c r="K107">
        <f>(LN(H107)+LN(H127))/2-LN(K114*K115^7)</f>
        <v>-3.2797616402341534</v>
      </c>
    </row>
    <row r="108" spans="1:9" ht="12.75">
      <c r="A108" t="s">
        <v>72</v>
      </c>
      <c r="B108">
        <f>B68*10000/B62</f>
        <v>0.06274386505151533</v>
      </c>
      <c r="C108">
        <f>C68*10000/C62</f>
        <v>0.10813315407024741</v>
      </c>
      <c r="D108">
        <f>D68*10000/D62</f>
        <v>-0.07636539318658662</v>
      </c>
      <c r="E108">
        <f>E68*10000/E62</f>
        <v>-0.029170872675220696</v>
      </c>
      <c r="F108">
        <f>F68*10000/F62</f>
        <v>-0.03225308400076593</v>
      </c>
      <c r="G108">
        <f>AVERAGE(C108:E108)</f>
        <v>0.0008656294028133645</v>
      </c>
      <c r="H108">
        <f>STDEV(C108:E108)</f>
        <v>0.09584660702280162</v>
      </c>
      <c r="I108">
        <f>(B108*B4+C108*C4+D108*D4+E108*E4+F108*F4)/SUM(B4:F4)</f>
        <v>0.005423422713985823</v>
      </c>
    </row>
    <row r="109" spans="1:9" ht="12.75">
      <c r="A109" t="s">
        <v>73</v>
      </c>
      <c r="B109">
        <f>B69*10000/B62</f>
        <v>-0.16869004236835736</v>
      </c>
      <c r="C109">
        <f>C69*10000/C62</f>
        <v>-0.035129546620146786</v>
      </c>
      <c r="D109">
        <f>D69*10000/D62</f>
        <v>-0.01053551583296898</v>
      </c>
      <c r="E109">
        <f>E69*10000/E62</f>
        <v>0.029108539876665104</v>
      </c>
      <c r="F109">
        <f>F69*10000/F62</f>
        <v>0.0025470178179744915</v>
      </c>
      <c r="G109">
        <f>AVERAGE(C109:E109)</f>
        <v>-0.005518840858816887</v>
      </c>
      <c r="H109">
        <f>STDEV(C109:E109)</f>
        <v>0.03241154439455461</v>
      </c>
      <c r="I109">
        <f>(B109*B4+C109*C4+D109*D4+E109*E4+F109*F4)/SUM(B4:F4)</f>
        <v>-0.028069589521632177</v>
      </c>
    </row>
    <row r="110" spans="1:11" ht="12.75">
      <c r="A110" t="s">
        <v>74</v>
      </c>
      <c r="B110">
        <f>B70*10000/B62</f>
        <v>-0.47633593419837067</v>
      </c>
      <c r="C110">
        <f>C70*10000/C62</f>
        <v>-0.1423907278259369</v>
      </c>
      <c r="D110">
        <f>D70*10000/D62</f>
        <v>-0.10068135417546328</v>
      </c>
      <c r="E110">
        <f>E70*10000/E62</f>
        <v>-0.15783067352946276</v>
      </c>
      <c r="F110">
        <f>F70*10000/F62</f>
        <v>-0.4742546343535145</v>
      </c>
      <c r="G110">
        <f>AVERAGE(C110:E110)</f>
        <v>-0.133634251843621</v>
      </c>
      <c r="H110">
        <f>STDEV(C110:E110)</f>
        <v>0.029563796768649404</v>
      </c>
      <c r="I110">
        <f>(B110*B4+C110*C4+D110*D4+E110*E4+F110*F4)/SUM(B4:F4)</f>
        <v>-0.22870704731037775</v>
      </c>
      <c r="K110">
        <f>EXP(AVERAGE(K103:K107))</f>
        <v>0.029900043842332726</v>
      </c>
    </row>
    <row r="111" spans="1:9" ht="12.75">
      <c r="A111" t="s">
        <v>75</v>
      </c>
      <c r="B111">
        <f>B71*10000/B62</f>
        <v>-0.003553842268907107</v>
      </c>
      <c r="C111">
        <f>C71*10000/C62</f>
        <v>-0.016116610849277308</v>
      </c>
      <c r="D111">
        <f>D71*10000/D62</f>
        <v>-0.0006582815710457268</v>
      </c>
      <c r="E111">
        <f>E71*10000/E62</f>
        <v>0.011729344469458692</v>
      </c>
      <c r="F111">
        <f>F71*10000/F62</f>
        <v>0.01750318917639852</v>
      </c>
      <c r="G111">
        <f>AVERAGE(C111:E111)</f>
        <v>-0.0016818493169547817</v>
      </c>
      <c r="H111">
        <f>STDEV(C111:E111)</f>
        <v>0.013951167517491482</v>
      </c>
      <c r="I111">
        <f>(B111*B4+C111*C4+D111*D4+E111*E4+F111*F4)/SUM(B4:F4)</f>
        <v>0.0006053473959205156</v>
      </c>
    </row>
    <row r="112" spans="1:9" ht="12.75">
      <c r="A112" t="s">
        <v>76</v>
      </c>
      <c r="B112">
        <f>B72*10000/B62</f>
        <v>-0.0023497159648363636</v>
      </c>
      <c r="C112">
        <f>C72*10000/C62</f>
        <v>0.0064589599677728985</v>
      </c>
      <c r="D112">
        <f>D72*10000/D62</f>
        <v>-0.011567848917746922</v>
      </c>
      <c r="E112">
        <f>E72*10000/E62</f>
        <v>0.002494070881879838</v>
      </c>
      <c r="F112">
        <f>F72*10000/F62</f>
        <v>-0.02646795834457904</v>
      </c>
      <c r="G112">
        <f>AVERAGE(C112:E112)</f>
        <v>-0.0008716060226980619</v>
      </c>
      <c r="H112">
        <f>STDEV(C112:E112)</f>
        <v>0.009472977114839394</v>
      </c>
      <c r="I112">
        <f>(B112*B4+C112*C4+D112*D4+E112*E4+F112*F4)/SUM(B4:F4)</f>
        <v>-0.004499668226904931</v>
      </c>
    </row>
    <row r="113" spans="1:9" ht="12.75">
      <c r="A113" t="s">
        <v>77</v>
      </c>
      <c r="B113">
        <f>B73*10000/B62</f>
        <v>0.021726492641079908</v>
      </c>
      <c r="C113">
        <f>C73*10000/C62</f>
        <v>0.0298444255630909</v>
      </c>
      <c r="D113">
        <f>D73*10000/D62</f>
        <v>0.02741162216827115</v>
      </c>
      <c r="E113">
        <f>E73*10000/E62</f>
        <v>0.003860568380720399</v>
      </c>
      <c r="F113">
        <f>F73*10000/F62</f>
        <v>-0.018865970731868582</v>
      </c>
      <c r="G113">
        <f>AVERAGE(C113:E113)</f>
        <v>0.02037220537069415</v>
      </c>
      <c r="H113">
        <f>STDEV(C113:E113)</f>
        <v>0.014351141075049176</v>
      </c>
      <c r="I113">
        <f>(B113*B4+C113*C4+D113*D4+E113*E4+F113*F4)/SUM(B4:F4)</f>
        <v>0.015332926990991818</v>
      </c>
    </row>
    <row r="114" spans="1:11" ht="12.75">
      <c r="A114" t="s">
        <v>78</v>
      </c>
      <c r="B114">
        <f>B74*10000/B62</f>
        <v>-0.2100622264628306</v>
      </c>
      <c r="C114">
        <f>C74*10000/C62</f>
        <v>-0.18444799783273697</v>
      </c>
      <c r="D114">
        <f>D74*10000/D62</f>
        <v>-0.20789641937583195</v>
      </c>
      <c r="E114">
        <f>E74*10000/E62</f>
        <v>-0.2003443142851259</v>
      </c>
      <c r="F114">
        <f>F74*10000/F62</f>
        <v>-0.1412564911661681</v>
      </c>
      <c r="G114">
        <f>AVERAGE(C114:E114)</f>
        <v>-0.1975629104978983</v>
      </c>
      <c r="H114">
        <f>STDEV(C114:E114)</f>
        <v>0.011969096602767152</v>
      </c>
      <c r="I114">
        <f>(B114*B4+C114*C4+D114*D4+E114*E4+F114*F4)/SUM(B4:F4)</f>
        <v>-0.19185642475641004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0.0006490839427521159</v>
      </c>
      <c r="C115">
        <f>C75*10000/C62</f>
        <v>0.00045551277991818904</v>
      </c>
      <c r="D115">
        <f>D75*10000/D62</f>
        <v>0.00540557877484931</v>
      </c>
      <c r="E115">
        <f>E75*10000/E62</f>
        <v>-0.0020621959635662703</v>
      </c>
      <c r="F115">
        <f>F75*10000/F62</f>
        <v>-0.0004606602536881858</v>
      </c>
      <c r="G115">
        <f>AVERAGE(C115:E115)</f>
        <v>0.0012662985304004095</v>
      </c>
      <c r="H115">
        <f>STDEV(C115:E115)</f>
        <v>0.003799334814914084</v>
      </c>
      <c r="I115">
        <f>(B115*B4+C115*C4+D115*D4+E115*E4+F115*F4)/SUM(B4:F4)</f>
        <v>0.000946117628789419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-65.88414935062664</v>
      </c>
      <c r="C122">
        <f>C82*10000/C62</f>
        <v>-49.90784109908032</v>
      </c>
      <c r="D122">
        <f>D82*10000/D62</f>
        <v>-7.686777055907728</v>
      </c>
      <c r="E122">
        <f>E82*10000/E62</f>
        <v>50.756161493202924</v>
      </c>
      <c r="F122">
        <f>F82*10000/F62</f>
        <v>83.78137645774201</v>
      </c>
      <c r="G122">
        <f>AVERAGE(C122:E122)</f>
        <v>-2.2794855539283745</v>
      </c>
      <c r="H122">
        <f>STDEV(C122:E122)</f>
        <v>50.54937641074651</v>
      </c>
      <c r="I122">
        <f>(B122*B4+C122*C4+D122*D4+E122*E4+F122*F4)/SUM(B4:F4)</f>
        <v>-0.009469406883619413</v>
      </c>
    </row>
    <row r="123" spans="1:9" ht="12.75">
      <c r="A123" t="s">
        <v>82</v>
      </c>
      <c r="B123">
        <f>B83*10000/B62</f>
        <v>1.0524530600056854</v>
      </c>
      <c r="C123">
        <f>C83*10000/C62</f>
        <v>-4.012916591707252</v>
      </c>
      <c r="D123">
        <f>D83*10000/D62</f>
        <v>-1.7587176327339769</v>
      </c>
      <c r="E123">
        <f>E83*10000/E62</f>
        <v>-1.8435285193671027</v>
      </c>
      <c r="F123">
        <f>F83*10000/F62</f>
        <v>5.505898795257118</v>
      </c>
      <c r="G123">
        <f>AVERAGE(C123:E123)</f>
        <v>-2.538387581269444</v>
      </c>
      <c r="H123">
        <f>STDEV(C123:E123)</f>
        <v>1.2776834794227787</v>
      </c>
      <c r="I123">
        <f>(B123*B4+C123*C4+D123*D4+E123*E4+F123*F4)/SUM(B4:F4)</f>
        <v>-0.9452868083530698</v>
      </c>
    </row>
    <row r="124" spans="1:9" ht="12.75">
      <c r="A124" t="s">
        <v>83</v>
      </c>
      <c r="B124">
        <f>B84*10000/B62</f>
        <v>1.6897573023254049</v>
      </c>
      <c r="C124">
        <f>C84*10000/C62</f>
        <v>-0.3424038955599857</v>
      </c>
      <c r="D124">
        <f>D84*10000/D62</f>
        <v>1.5202573591300677</v>
      </c>
      <c r="E124">
        <f>E84*10000/E62</f>
        <v>2.6048024006647004</v>
      </c>
      <c r="F124">
        <f>F84*10000/F62</f>
        <v>3.2601661293159974</v>
      </c>
      <c r="G124">
        <f>AVERAGE(C124:E124)</f>
        <v>1.2608852880782608</v>
      </c>
      <c r="H124">
        <f>STDEV(C124:E124)</f>
        <v>1.490624581025647</v>
      </c>
      <c r="I124">
        <f>(B124*B4+C124*C4+D124*D4+E124*E4+F124*F4)/SUM(B4:F4)</f>
        <v>1.5895473196409111</v>
      </c>
    </row>
    <row r="125" spans="1:9" ht="12.75">
      <c r="A125" t="s">
        <v>84</v>
      </c>
      <c r="B125">
        <f>B85*10000/B62</f>
        <v>1.028367337492887</v>
      </c>
      <c r="C125">
        <f>C85*10000/C62</f>
        <v>-0.3855389052682035</v>
      </c>
      <c r="D125">
        <f>D85*10000/D62</f>
        <v>0.022132392496902315</v>
      </c>
      <c r="E125">
        <f>E85*10000/E62</f>
        <v>0.28182606800624516</v>
      </c>
      <c r="F125">
        <f>F85*10000/F62</f>
        <v>-0.8622507403392544</v>
      </c>
      <c r="G125">
        <f>AVERAGE(C125:E125)</f>
        <v>-0.027193481588352015</v>
      </c>
      <c r="H125">
        <f>STDEV(C125:E125)</f>
        <v>0.33640568259039144</v>
      </c>
      <c r="I125">
        <f>(B125*B4+C125*C4+D125*D4+E125*E4+F125*F4)/SUM(B4:F4)</f>
        <v>0.0141459349439113</v>
      </c>
    </row>
    <row r="126" spans="1:9" ht="12.75">
      <c r="A126" t="s">
        <v>85</v>
      </c>
      <c r="B126">
        <f>B86*10000/B62</f>
        <v>0.4446493855457012</v>
      </c>
      <c r="C126">
        <f>C86*10000/C62</f>
        <v>0.06773563996946604</v>
      </c>
      <c r="D126">
        <f>D86*10000/D62</f>
        <v>-0.38078261718869577</v>
      </c>
      <c r="E126">
        <f>E86*10000/E62</f>
        <v>0.45189920598006716</v>
      </c>
      <c r="F126">
        <f>F86*10000/F62</f>
        <v>1.4963766960783293</v>
      </c>
      <c r="G126">
        <f>AVERAGE(C126:E126)</f>
        <v>0.04628407625361247</v>
      </c>
      <c r="H126">
        <f>STDEV(C126:E126)</f>
        <v>0.41675518214931084</v>
      </c>
      <c r="I126">
        <f>(B126*B4+C126*C4+D126*D4+E126*E4+F126*F4)/SUM(B4:F4)</f>
        <v>0.2974953814879723</v>
      </c>
    </row>
    <row r="127" spans="1:9" ht="12.75">
      <c r="A127" t="s">
        <v>86</v>
      </c>
      <c r="B127">
        <f>B87*10000/B62</f>
        <v>0.6330093385447026</v>
      </c>
      <c r="C127">
        <f>C87*10000/C62</f>
        <v>0.1919628114573612</v>
      </c>
      <c r="D127">
        <f>D87*10000/D62</f>
        <v>-0.012503936554973376</v>
      </c>
      <c r="E127">
        <f>E87*10000/E62</f>
        <v>-0.03183637792811279</v>
      </c>
      <c r="F127">
        <f>F87*10000/F62</f>
        <v>0.546783125716121</v>
      </c>
      <c r="G127">
        <f>AVERAGE(C127:E127)</f>
        <v>0.049207498991425014</v>
      </c>
      <c r="H127">
        <f>STDEV(C127:E127)</f>
        <v>0.12400703709990321</v>
      </c>
      <c r="I127">
        <f>(B127*B4+C127*C4+D127*D4+E127*E4+F127*F4)/SUM(B4:F4)</f>
        <v>0.20015011200190752</v>
      </c>
    </row>
    <row r="128" spans="1:9" ht="12.75">
      <c r="A128" t="s">
        <v>87</v>
      </c>
      <c r="B128">
        <f>B88*10000/B62</f>
        <v>0.35404182098044895</v>
      </c>
      <c r="C128">
        <f>C88*10000/C62</f>
        <v>0.5969666302138261</v>
      </c>
      <c r="D128">
        <f>D88*10000/D62</f>
        <v>0.39963374371328214</v>
      </c>
      <c r="E128">
        <f>E88*10000/E62</f>
        <v>0.4857438888801769</v>
      </c>
      <c r="F128">
        <f>F88*10000/F62</f>
        <v>0.49801243538997486</v>
      </c>
      <c r="G128">
        <f>AVERAGE(C128:E128)</f>
        <v>0.49411475426909507</v>
      </c>
      <c r="H128">
        <f>STDEV(C128:E128)</f>
        <v>0.09893240401495738</v>
      </c>
      <c r="I128">
        <f>(B128*B4+C128*C4+D128*D4+E128*E4+F128*F4)/SUM(B4:F4)</f>
        <v>0.47437460251477154</v>
      </c>
    </row>
    <row r="129" spans="1:9" ht="12.75">
      <c r="A129" t="s">
        <v>88</v>
      </c>
      <c r="B129">
        <f>B89*10000/B62</f>
        <v>0.17597819331299583</v>
      </c>
      <c r="C129">
        <f>C89*10000/C62</f>
        <v>0.05078611340603835</v>
      </c>
      <c r="D129">
        <f>D89*10000/D62</f>
        <v>0.047381377317848056</v>
      </c>
      <c r="E129">
        <f>E89*10000/E62</f>
        <v>0.02016805101691857</v>
      </c>
      <c r="F129">
        <f>F89*10000/F62</f>
        <v>-0.20743150076275002</v>
      </c>
      <c r="G129">
        <f>AVERAGE(C129:E129)</f>
        <v>0.03944518058026832</v>
      </c>
      <c r="H129">
        <f>STDEV(C129:E129)</f>
        <v>0.016781056287051354</v>
      </c>
      <c r="I129">
        <f>(B129*B4+C129*C4+D129*D4+E129*E4+F129*F4)/SUM(B4:F4)</f>
        <v>0.026268826833630722</v>
      </c>
    </row>
    <row r="130" spans="1:9" ht="12.75">
      <c r="A130" t="s">
        <v>89</v>
      </c>
      <c r="B130">
        <f>B90*10000/B62</f>
        <v>0.09045229897612897</v>
      </c>
      <c r="C130">
        <f>C90*10000/C62</f>
        <v>0.047786551273910814</v>
      </c>
      <c r="D130">
        <f>D90*10000/D62</f>
        <v>-0.021456438594504294</v>
      </c>
      <c r="E130">
        <f>E90*10000/E62</f>
        <v>-0.08312855961660864</v>
      </c>
      <c r="F130">
        <f>F90*10000/F62</f>
        <v>0.214006155999374</v>
      </c>
      <c r="G130">
        <f>AVERAGE(C130:E130)</f>
        <v>-0.01893281564573404</v>
      </c>
      <c r="H130">
        <f>STDEV(C130:E130)</f>
        <v>0.06549403079258385</v>
      </c>
      <c r="I130">
        <f>(B130*B4+C130*C4+D130*D4+E130*E4+F130*F4)/SUM(B4:F4)</f>
        <v>0.027996845840161166</v>
      </c>
    </row>
    <row r="131" spans="1:9" ht="12.75">
      <c r="A131" t="s">
        <v>90</v>
      </c>
      <c r="B131">
        <f>B91*10000/B62</f>
        <v>0.05981956658209872</v>
      </c>
      <c r="C131">
        <f>C91*10000/C62</f>
        <v>0.053668915624100345</v>
      </c>
      <c r="D131">
        <f>D91*10000/D62</f>
        <v>0.025712540041060987</v>
      </c>
      <c r="E131">
        <f>E91*10000/E62</f>
        <v>0.019099053279333894</v>
      </c>
      <c r="F131">
        <f>F91*10000/F62</f>
        <v>0.0036660676776961816</v>
      </c>
      <c r="G131">
        <f>AVERAGE(C131:E131)</f>
        <v>0.03282683631483174</v>
      </c>
      <c r="H131">
        <f>STDEV(C131:E131)</f>
        <v>0.01835017041439307</v>
      </c>
      <c r="I131">
        <f>(B131*B4+C131*C4+D131*D4+E131*E4+F131*F4)/SUM(B4:F4)</f>
        <v>0.0328465788869898</v>
      </c>
    </row>
    <row r="132" spans="1:9" ht="12.75">
      <c r="A132" t="s">
        <v>91</v>
      </c>
      <c r="B132">
        <f>B92*10000/B62</f>
        <v>0.029392740510774465</v>
      </c>
      <c r="C132">
        <f>C92*10000/C62</f>
        <v>0.06952315716216641</v>
      </c>
      <c r="D132">
        <f>D92*10000/D62</f>
        <v>0.04132136041225401</v>
      </c>
      <c r="E132">
        <f>E92*10000/E62</f>
        <v>0.06281994351320383</v>
      </c>
      <c r="F132">
        <f>F92*10000/F62</f>
        <v>0.04074095697708532</v>
      </c>
      <c r="G132">
        <f>AVERAGE(C132:E132)</f>
        <v>0.057888153695874744</v>
      </c>
      <c r="H132">
        <f>STDEV(C132:E132)</f>
        <v>0.014733541600123733</v>
      </c>
      <c r="I132">
        <f>(B132*B4+C132*C4+D132*D4+E132*E4+F132*F4)/SUM(B4:F4)</f>
        <v>0.05147699595922541</v>
      </c>
    </row>
    <row r="133" spans="1:9" ht="12.75">
      <c r="A133" t="s">
        <v>92</v>
      </c>
      <c r="B133">
        <f>B93*10000/B62</f>
        <v>0.08678720082714299</v>
      </c>
      <c r="C133">
        <f>C93*10000/C62</f>
        <v>0.0692878981535149</v>
      </c>
      <c r="D133">
        <f>D93*10000/D62</f>
        <v>0.07762419469196623</v>
      </c>
      <c r="E133">
        <f>E93*10000/E62</f>
        <v>0.06766757315065729</v>
      </c>
      <c r="F133">
        <f>F93*10000/F62</f>
        <v>0.04919823623209487</v>
      </c>
      <c r="G133">
        <f>AVERAGE(C133:E133)</f>
        <v>0.07152655533204615</v>
      </c>
      <c r="H133">
        <f>STDEV(C133:E133)</f>
        <v>0.005342496382914565</v>
      </c>
      <c r="I133">
        <f>(B133*B4+C133*C4+D133*D4+E133*E4+F133*F4)/SUM(B4:F4)</f>
        <v>0.07075569841371346</v>
      </c>
    </row>
    <row r="134" spans="1:9" ht="12.75">
      <c r="A134" t="s">
        <v>93</v>
      </c>
      <c r="B134">
        <f>B94*10000/B62</f>
        <v>0.01116414086375545</v>
      </c>
      <c r="C134">
        <f>C94*10000/C62</f>
        <v>0.0063873718302317984</v>
      </c>
      <c r="D134">
        <f>D94*10000/D62</f>
        <v>-0.005445329686810323</v>
      </c>
      <c r="E134">
        <f>E94*10000/E62</f>
        <v>-0.012637795880684208</v>
      </c>
      <c r="F134">
        <f>F94*10000/F62</f>
        <v>-0.03429616612105704</v>
      </c>
      <c r="G134">
        <f>AVERAGE(C134:E134)</f>
        <v>-0.003898584579087578</v>
      </c>
      <c r="H134">
        <f>STDEV(C134:E134)</f>
        <v>0.009606433621709903</v>
      </c>
      <c r="I134">
        <f>(B134*B4+C134*C4+D134*D4+E134*E4+F134*F4)/SUM(B4:F4)</f>
        <v>-0.005772799796432133</v>
      </c>
    </row>
    <row r="135" spans="1:9" ht="12.75">
      <c r="A135" t="s">
        <v>94</v>
      </c>
      <c r="B135">
        <f>B95*10000/B62</f>
        <v>7.018998552179362E-05</v>
      </c>
      <c r="C135">
        <f>C95*10000/C62</f>
        <v>-0.002097272734682252</v>
      </c>
      <c r="D135">
        <f>D95*10000/D62</f>
        <v>0.0008755647790685805</v>
      </c>
      <c r="E135">
        <f>E95*10000/E62</f>
        <v>0.0007456646788875519</v>
      </c>
      <c r="F135">
        <f>F95*10000/F62</f>
        <v>-0.0038921065637616916</v>
      </c>
      <c r="G135">
        <f>AVERAGE(C135:E135)</f>
        <v>-0.0001586810922420398</v>
      </c>
      <c r="H135">
        <f>STDEV(C135:E135)</f>
        <v>0.0016801254941554336</v>
      </c>
      <c r="I135">
        <f>(B135*B4+C135*C4+D135*D4+E135*E4+F135*F4)/SUM(B4:F4)</f>
        <v>-0.0006240644952630503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2005-08-04T07:34:45Z</cp:lastPrinted>
  <dcterms:created xsi:type="dcterms:W3CDTF">2005-08-04T07:34:45Z</dcterms:created>
  <dcterms:modified xsi:type="dcterms:W3CDTF">2005-08-06T09:45:10Z</dcterms:modified>
  <cp:category/>
  <cp:version/>
  <cp:contentType/>
  <cp:contentStatus/>
</cp:coreProperties>
</file>