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<sst xmlns="http://schemas.openxmlformats.org/spreadsheetml/2006/main" count="204" uniqueCount="99">
  <si>
    <t xml:space="preserve"> Fri 13/01/2006       10:15:38</t>
  </si>
  <si>
    <t>LISSNER</t>
  </si>
  <si>
    <t>HCMQAP635_A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</si>
  <si>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</si>
  <si>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</si>
  <si>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</si>
  <si>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</si>
  <si>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</si>
  <si>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</si>
  <si>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</si>
  <si>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</si>
  <si>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</si>
  <si>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</si>
  <si>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</si>
  <si>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</si>
  <si>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</si>
  <si>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</si>
  <si>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</si>
  <si>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</si>
  <si>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</si>
  <si>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</si>
  <si>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</si>
  <si>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</si>
  <si>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</si>
  <si>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</si>
  <si>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</si>
  <si>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</si>
  <si>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</si>
  <si>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</si>
  <si>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</si>
  <si>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</si>
  <si>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</si>
  <si>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</si>
  <si>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</si>
  <si>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</si>
  <si>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</si>
  <si>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</si>
  <si>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</si>
  <si>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</si>
  <si>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</si>
  <si>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</si>
  <si>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</si>
  <si>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</si>
  <si>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</si>
  <si>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</si>
  <si>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</si>
  <si>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</si>
  <si>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</si>
  <si>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</si>
  <si>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</si>
  <si>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</si>
  <si>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</si>
  <si>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</si>
  <si>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</si>
  <si>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</si>
  <si>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HCMQAP635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</si>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</sst>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5884446"/>
        <c:axId val="56089103"/>
      </c:lineChart>
      <c:catAx>
        <c:axId val="658844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089103"/>
        <c:crosses val="autoZero"/>
        <c:auto val="1"/>
        <c:lblOffset val="100"/>
        <c:noMultiLvlLbl val="0"/>
      </c:catAx>
      <c:valAx>
        <c:axId val="56089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88444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-0.002269</v>
      </c>
      <c r="C4" s="12">
        <v>-0.003764</v>
      </c>
      <c r="D4" s="12">
        <v>-0.003762</v>
      </c>
      <c r="E4" s="12">
        <v>-0.003763</v>
      </c>
      <c r="F4" s="24">
        <v>-0.002082</v>
      </c>
      <c r="G4" s="34">
        <v>-0.011728</v>
      </c>
    </row>
    <row r="5" spans="1:7" ht="12.75" thickBot="1">
      <c r="A5" s="44" t="s">
        <v>13</v>
      </c>
      <c r="B5" s="45">
        <v>3.196877</v>
      </c>
      <c r="C5" s="46">
        <v>1.80842</v>
      </c>
      <c r="D5" s="46">
        <v>-0.407195</v>
      </c>
      <c r="E5" s="46">
        <v>-1.386592</v>
      </c>
      <c r="F5" s="47">
        <v>-3.435804</v>
      </c>
      <c r="G5" s="48">
        <v>7.143527</v>
      </c>
    </row>
    <row r="6" spans="1:7" ht="12.75" thickTop="1">
      <c r="A6" s="6" t="s">
        <v>14</v>
      </c>
      <c r="B6" s="39">
        <v>-0.8937151</v>
      </c>
      <c r="C6" s="40">
        <v>-7.261294</v>
      </c>
      <c r="D6" s="40">
        <v>-22.38064</v>
      </c>
      <c r="E6" s="40">
        <v>152.6169</v>
      </c>
      <c r="F6" s="41">
        <v>-221.2843</v>
      </c>
      <c r="G6" s="42">
        <v>-0.0006229848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2.703873</v>
      </c>
      <c r="C8" s="13">
        <v>2.135714</v>
      </c>
      <c r="D8" s="13">
        <v>1.386886</v>
      </c>
      <c r="E8" s="13">
        <v>3.675804</v>
      </c>
      <c r="F8" s="25">
        <v>2.642055</v>
      </c>
      <c r="G8" s="35">
        <v>2.475976</v>
      </c>
    </row>
    <row r="9" spans="1:7" ht="12">
      <c r="A9" s="20" t="s">
        <v>17</v>
      </c>
      <c r="B9" s="29">
        <v>-0.4493303</v>
      </c>
      <c r="C9" s="13">
        <v>-0.2626224</v>
      </c>
      <c r="D9" s="13">
        <v>0.54912</v>
      </c>
      <c r="E9" s="13">
        <v>-0.1148633</v>
      </c>
      <c r="F9" s="25">
        <v>-2.874983</v>
      </c>
      <c r="G9" s="35">
        <v>-0.4066949</v>
      </c>
    </row>
    <row r="10" spans="1:7" ht="12">
      <c r="A10" s="20" t="s">
        <v>18</v>
      </c>
      <c r="B10" s="29">
        <v>-0.3563862</v>
      </c>
      <c r="C10" s="13">
        <v>-0.572228</v>
      </c>
      <c r="D10" s="13">
        <v>-0.280056</v>
      </c>
      <c r="E10" s="13">
        <v>-0.6180926</v>
      </c>
      <c r="F10" s="25">
        <v>-2.777949</v>
      </c>
      <c r="G10" s="35">
        <v>-0.7753376</v>
      </c>
    </row>
    <row r="11" spans="1:7" ht="12">
      <c r="A11" s="21" t="s">
        <v>19</v>
      </c>
      <c r="B11" s="31">
        <v>2.309353</v>
      </c>
      <c r="C11" s="15">
        <v>1.027521</v>
      </c>
      <c r="D11" s="15">
        <v>2.057652</v>
      </c>
      <c r="E11" s="15">
        <v>1.586277</v>
      </c>
      <c r="F11" s="27">
        <v>12.40572</v>
      </c>
      <c r="G11" s="37">
        <v>3.110546</v>
      </c>
    </row>
    <row r="12" spans="1:7" ht="12">
      <c r="A12" s="20" t="s">
        <v>20</v>
      </c>
      <c r="B12" s="29">
        <v>0.2501273</v>
      </c>
      <c r="C12" s="13">
        <v>-0.04333655</v>
      </c>
      <c r="D12" s="13">
        <v>-0.03489318</v>
      </c>
      <c r="E12" s="13">
        <v>-0.07109936</v>
      </c>
      <c r="F12" s="25">
        <v>0.2412685</v>
      </c>
      <c r="G12" s="35">
        <v>0.03247994</v>
      </c>
    </row>
    <row r="13" spans="1:7" ht="12">
      <c r="A13" s="20" t="s">
        <v>21</v>
      </c>
      <c r="B13" s="29">
        <v>-0.1364856</v>
      </c>
      <c r="C13" s="13">
        <v>0.005645085</v>
      </c>
      <c r="D13" s="13">
        <v>-0.03924859</v>
      </c>
      <c r="E13" s="13">
        <v>-0.03615554</v>
      </c>
      <c r="F13" s="25">
        <v>-0.1669216</v>
      </c>
      <c r="G13" s="35">
        <v>-0.05882145</v>
      </c>
    </row>
    <row r="14" spans="1:7" ht="12">
      <c r="A14" s="20" t="s">
        <v>22</v>
      </c>
      <c r="B14" s="29">
        <v>-0.02989955</v>
      </c>
      <c r="C14" s="13">
        <v>-0.131072</v>
      </c>
      <c r="D14" s="13">
        <v>-0.08128723</v>
      </c>
      <c r="E14" s="13">
        <v>-0.07185753</v>
      </c>
      <c r="F14" s="25">
        <v>0.1355381</v>
      </c>
      <c r="G14" s="35">
        <v>-0.05467002</v>
      </c>
    </row>
    <row r="15" spans="1:7" ht="12">
      <c r="A15" s="21" t="s">
        <v>23</v>
      </c>
      <c r="B15" s="31">
        <v>-0.4185978</v>
      </c>
      <c r="C15" s="15">
        <v>-0.1188608</v>
      </c>
      <c r="D15" s="15">
        <v>-0.05816451</v>
      </c>
      <c r="E15" s="15">
        <v>-0.1186613</v>
      </c>
      <c r="F15" s="27">
        <v>-0.431293</v>
      </c>
      <c r="G15" s="37">
        <v>-0.1892902</v>
      </c>
    </row>
    <row r="16" spans="1:7" ht="12">
      <c r="A16" s="20" t="s">
        <v>24</v>
      </c>
      <c r="B16" s="29">
        <v>0.01448531</v>
      </c>
      <c r="C16" s="13">
        <v>0.009223372</v>
      </c>
      <c r="D16" s="13">
        <v>0.01259552</v>
      </c>
      <c r="E16" s="13">
        <v>-0.02845571</v>
      </c>
      <c r="F16" s="25">
        <v>-0.03437857</v>
      </c>
      <c r="G16" s="35">
        <v>-0.0040748</v>
      </c>
    </row>
    <row r="17" spans="1:7" ht="12">
      <c r="A17" s="20" t="s">
        <v>25</v>
      </c>
      <c r="B17" s="29">
        <v>-0.01560749</v>
      </c>
      <c r="C17" s="13">
        <v>-0.003232113</v>
      </c>
      <c r="D17" s="13">
        <v>-0.01671615</v>
      </c>
      <c r="E17" s="13">
        <v>-0.003396644</v>
      </c>
      <c r="F17" s="25">
        <v>-0.0103985</v>
      </c>
      <c r="G17" s="35">
        <v>-0.009265668</v>
      </c>
    </row>
    <row r="18" spans="1:7" ht="12">
      <c r="A18" s="20" t="s">
        <v>26</v>
      </c>
      <c r="B18" s="29">
        <v>0.02383605</v>
      </c>
      <c r="C18" s="13">
        <v>0.02953017</v>
      </c>
      <c r="D18" s="13">
        <v>0.04540287</v>
      </c>
      <c r="E18" s="13">
        <v>-0.001255242</v>
      </c>
      <c r="F18" s="25">
        <v>0.03854552</v>
      </c>
      <c r="G18" s="35">
        <v>0.02632586</v>
      </c>
    </row>
    <row r="19" spans="1:7" ht="12">
      <c r="A19" s="21" t="s">
        <v>27</v>
      </c>
      <c r="B19" s="31">
        <v>-0.215867</v>
      </c>
      <c r="C19" s="15">
        <v>-0.1898947</v>
      </c>
      <c r="D19" s="15">
        <v>-0.2081786</v>
      </c>
      <c r="E19" s="15">
        <v>-0.2010349</v>
      </c>
      <c r="F19" s="27">
        <v>-0.1400133</v>
      </c>
      <c r="G19" s="37">
        <v>-0.1941005</v>
      </c>
    </row>
    <row r="20" spans="1:7" ht="12.75" thickBot="1">
      <c r="A20" s="44" t="s">
        <v>28</v>
      </c>
      <c r="B20" s="45">
        <v>-0.0007615038</v>
      </c>
      <c r="C20" s="46">
        <v>0.0006788108</v>
      </c>
      <c r="D20" s="46">
        <v>-0.004321571</v>
      </c>
      <c r="E20" s="46">
        <v>0.003298404</v>
      </c>
      <c r="F20" s="47">
        <v>-0.00182259</v>
      </c>
      <c r="G20" s="48">
        <v>-0.0004363081</v>
      </c>
    </row>
    <row r="21" spans="1:7" ht="12.75" thickTop="1">
      <c r="A21" s="6" t="s">
        <v>29</v>
      </c>
      <c r="B21" s="39">
        <v>-28.09166</v>
      </c>
      <c r="C21" s="40">
        <v>1.695893</v>
      </c>
      <c r="D21" s="40">
        <v>-36.32371</v>
      </c>
      <c r="E21" s="40">
        <v>63.88248</v>
      </c>
      <c r="F21" s="41">
        <v>-22.193</v>
      </c>
      <c r="G21" s="43">
        <v>0.01077159</v>
      </c>
    </row>
    <row r="22" spans="1:7" ht="12">
      <c r="A22" s="20" t="s">
        <v>30</v>
      </c>
      <c r="B22" s="29">
        <v>63.93842</v>
      </c>
      <c r="C22" s="13">
        <v>36.16855</v>
      </c>
      <c r="D22" s="13">
        <v>-8.143907</v>
      </c>
      <c r="E22" s="13">
        <v>-27.73191</v>
      </c>
      <c r="F22" s="25">
        <v>-68.71715</v>
      </c>
      <c r="G22" s="36">
        <v>0</v>
      </c>
    </row>
    <row r="23" spans="1:7" ht="12">
      <c r="A23" s="20" t="s">
        <v>31</v>
      </c>
      <c r="B23" s="29">
        <v>-3.532913</v>
      </c>
      <c r="C23" s="13">
        <v>-1.870986</v>
      </c>
      <c r="D23" s="13">
        <v>-0.8070647</v>
      </c>
      <c r="E23" s="13">
        <v>-0.2501626</v>
      </c>
      <c r="F23" s="25">
        <v>7.223505</v>
      </c>
      <c r="G23" s="35">
        <v>-0.2555357</v>
      </c>
    </row>
    <row r="24" spans="1:7" ht="12">
      <c r="A24" s="20" t="s">
        <v>32</v>
      </c>
      <c r="B24" s="29">
        <v>0.3739781</v>
      </c>
      <c r="C24" s="13">
        <v>-0.300066</v>
      </c>
      <c r="D24" s="13">
        <v>-0.9884168</v>
      </c>
      <c r="E24" s="13">
        <v>1.404802</v>
      </c>
      <c r="F24" s="25">
        <v>-0.4807874</v>
      </c>
      <c r="G24" s="35">
        <v>0.01830588</v>
      </c>
    </row>
    <row r="25" spans="1:7" ht="12">
      <c r="A25" s="20" t="s">
        <v>33</v>
      </c>
      <c r="B25" s="29">
        <v>-0.4654029</v>
      </c>
      <c r="C25" s="13">
        <v>-0.5958045</v>
      </c>
      <c r="D25" s="13">
        <v>-0.05497552</v>
      </c>
      <c r="E25" s="13">
        <v>0.18074</v>
      </c>
      <c r="F25" s="25">
        <v>-1.138777</v>
      </c>
      <c r="G25" s="35">
        <v>-0.3322065</v>
      </c>
    </row>
    <row r="26" spans="1:7" ht="12">
      <c r="A26" s="21" t="s">
        <v>34</v>
      </c>
      <c r="B26" s="31">
        <v>1.311511</v>
      </c>
      <c r="C26" s="15">
        <v>-0.01039312</v>
      </c>
      <c r="D26" s="15">
        <v>0.1977031</v>
      </c>
      <c r="E26" s="15">
        <v>-8.222131E-05</v>
      </c>
      <c r="F26" s="27">
        <v>1.299239</v>
      </c>
      <c r="G26" s="37">
        <v>0.4081012</v>
      </c>
    </row>
    <row r="27" spans="1:7" ht="12">
      <c r="A27" s="20" t="s">
        <v>35</v>
      </c>
      <c r="B27" s="29">
        <v>-0.4185861</v>
      </c>
      <c r="C27" s="13">
        <v>0.04796463</v>
      </c>
      <c r="D27" s="13">
        <v>0.05989786</v>
      </c>
      <c r="E27" s="13">
        <v>-0.04745699</v>
      </c>
      <c r="F27" s="25">
        <v>0.05530861</v>
      </c>
      <c r="G27" s="35">
        <v>-0.03883892</v>
      </c>
    </row>
    <row r="28" spans="1:7" ht="12">
      <c r="A28" s="20" t="s">
        <v>36</v>
      </c>
      <c r="B28" s="29">
        <v>-0.09512328</v>
      </c>
      <c r="C28" s="13">
        <v>-0.45108</v>
      </c>
      <c r="D28" s="13">
        <v>-0.3523993</v>
      </c>
      <c r="E28" s="13">
        <v>0.2116787</v>
      </c>
      <c r="F28" s="25">
        <v>-0.2437916</v>
      </c>
      <c r="G28" s="35">
        <v>-0.1886369</v>
      </c>
    </row>
    <row r="29" spans="1:7" ht="12">
      <c r="A29" s="20" t="s">
        <v>37</v>
      </c>
      <c r="B29" s="29">
        <v>0.04424633</v>
      </c>
      <c r="C29" s="13">
        <v>0.087925</v>
      </c>
      <c r="D29" s="13">
        <v>0.02755038</v>
      </c>
      <c r="E29" s="13">
        <v>0.1267429</v>
      </c>
      <c r="F29" s="25">
        <v>0.07026167</v>
      </c>
      <c r="G29" s="35">
        <v>0.07405849</v>
      </c>
    </row>
    <row r="30" spans="1:7" ht="12">
      <c r="A30" s="21" t="s">
        <v>38</v>
      </c>
      <c r="B30" s="31">
        <v>0.01813749</v>
      </c>
      <c r="C30" s="15">
        <v>0.01303716</v>
      </c>
      <c r="D30" s="15">
        <v>0.01199767</v>
      </c>
      <c r="E30" s="15">
        <v>-0.002797156</v>
      </c>
      <c r="F30" s="27">
        <v>0.3722483</v>
      </c>
      <c r="G30" s="37">
        <v>0.05755882</v>
      </c>
    </row>
    <row r="31" spans="1:7" ht="12">
      <c r="A31" s="20" t="s">
        <v>39</v>
      </c>
      <c r="B31" s="29">
        <v>-0.04401189</v>
      </c>
      <c r="C31" s="13">
        <v>-0.02811788</v>
      </c>
      <c r="D31" s="13">
        <v>-0.02535303</v>
      </c>
      <c r="E31" s="13">
        <v>-0.01156975</v>
      </c>
      <c r="F31" s="25">
        <v>0.008709161</v>
      </c>
      <c r="G31" s="35">
        <v>-0.02087406</v>
      </c>
    </row>
    <row r="32" spans="1:7" ht="12">
      <c r="A32" s="20" t="s">
        <v>40</v>
      </c>
      <c r="B32" s="29">
        <v>-0.003523263</v>
      </c>
      <c r="C32" s="13">
        <v>-0.03656819</v>
      </c>
      <c r="D32" s="13">
        <v>-0.02407292</v>
      </c>
      <c r="E32" s="13">
        <v>0.03923614</v>
      </c>
      <c r="F32" s="25">
        <v>-0.01857661</v>
      </c>
      <c r="G32" s="35">
        <v>-0.008133241</v>
      </c>
    </row>
    <row r="33" spans="1:7" ht="12">
      <c r="A33" s="20" t="s">
        <v>41</v>
      </c>
      <c r="B33" s="29">
        <v>0.08289564</v>
      </c>
      <c r="C33" s="13">
        <v>0.0895927</v>
      </c>
      <c r="D33" s="13">
        <v>0.09181476</v>
      </c>
      <c r="E33" s="13">
        <v>0.07426091</v>
      </c>
      <c r="F33" s="25">
        <v>0.06051654</v>
      </c>
      <c r="G33" s="35">
        <v>0.08159228</v>
      </c>
    </row>
    <row r="34" spans="1:7" ht="12">
      <c r="A34" s="21" t="s">
        <v>42</v>
      </c>
      <c r="B34" s="31">
        <v>-0.01049499</v>
      </c>
      <c r="C34" s="15">
        <v>0.003181561</v>
      </c>
      <c r="D34" s="15">
        <v>0.00511434</v>
      </c>
      <c r="E34" s="15">
        <v>0.008092487</v>
      </c>
      <c r="F34" s="27">
        <v>-0.01976302</v>
      </c>
      <c r="G34" s="37">
        <v>-0.0001836463</v>
      </c>
    </row>
    <row r="35" spans="1:7" ht="12.75" thickBot="1">
      <c r="A35" s="22" t="s">
        <v>43</v>
      </c>
      <c r="B35" s="32">
        <v>-0.006251042</v>
      </c>
      <c r="C35" s="16">
        <v>-0.009026282</v>
      </c>
      <c r="D35" s="16">
        <v>-0.004803946</v>
      </c>
      <c r="E35" s="16">
        <v>-0.003810463</v>
      </c>
      <c r="F35" s="28">
        <v>0.007025031</v>
      </c>
      <c r="G35" s="38">
        <v>-0.004216065</v>
      </c>
    </row>
    <row r="36" spans="1:7" ht="12">
      <c r="A36" s="4" t="s">
        <v>44</v>
      </c>
      <c r="B36" s="3">
        <v>20.84351</v>
      </c>
      <c r="C36" s="3">
        <v>20.84351</v>
      </c>
      <c r="D36" s="3">
        <v>20.85877</v>
      </c>
      <c r="E36" s="3">
        <v>20.85571</v>
      </c>
      <c r="F36" s="3">
        <v>20.86792</v>
      </c>
      <c r="G36" s="3"/>
    </row>
    <row r="37" spans="1:6" ht="12">
      <c r="A37" s="4" t="s">
        <v>45</v>
      </c>
      <c r="B37" s="2">
        <v>0</v>
      </c>
      <c r="C37" s="2">
        <v>-0.05035401</v>
      </c>
      <c r="D37" s="2">
        <v>-0.08036296</v>
      </c>
      <c r="E37" s="2">
        <v>-0.1001994</v>
      </c>
      <c r="F37" s="2">
        <v>-0.104777</v>
      </c>
    </row>
    <row r="38" spans="1:7" ht="12">
      <c r="A38" s="4" t="s">
        <v>53</v>
      </c>
      <c r="B38" s="2">
        <v>0</v>
      </c>
      <c r="C38" s="2">
        <v>1.233361E-05</v>
      </c>
      <c r="D38" s="2">
        <v>3.799677E-05</v>
      </c>
      <c r="E38" s="2">
        <v>-0.0002591455</v>
      </c>
      <c r="F38" s="2">
        <v>0.0003759062</v>
      </c>
      <c r="G38" s="2">
        <v>0.0003141894</v>
      </c>
    </row>
    <row r="39" spans="1:7" ht="12.75" thickBot="1">
      <c r="A39" s="4" t="s">
        <v>54</v>
      </c>
      <c r="B39" s="2">
        <v>4.774415E-05</v>
      </c>
      <c r="C39" s="2">
        <v>0</v>
      </c>
      <c r="D39" s="2">
        <v>6.178126E-05</v>
      </c>
      <c r="E39" s="2">
        <v>-0.0001093189</v>
      </c>
      <c r="F39" s="2">
        <v>4.031123E-05</v>
      </c>
      <c r="G39" s="2">
        <v>0.0007473839</v>
      </c>
    </row>
    <row r="40" spans="2:7" ht="12.75" thickBot="1">
      <c r="B40" s="7" t="s">
        <v>46</v>
      </c>
      <c r="C40" s="18">
        <v>-0.003763</v>
      </c>
      <c r="D40" s="17" t="s">
        <v>47</v>
      </c>
      <c r="E40" s="18">
        <v>3.116911</v>
      </c>
      <c r="F40" s="17" t="s">
        <v>48</v>
      </c>
      <c r="G40" s="8">
        <v>55.164101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55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0.002269</v>
      </c>
      <c r="C4">
        <v>0.003764</v>
      </c>
      <c r="D4">
        <v>0.003762</v>
      </c>
      <c r="E4">
        <v>0.003763</v>
      </c>
      <c r="F4">
        <v>0.002082</v>
      </c>
      <c r="G4">
        <v>0.011728</v>
      </c>
    </row>
    <row r="5" spans="1:7" ht="12.75">
      <c r="A5" t="s">
        <v>13</v>
      </c>
      <c r="B5">
        <v>3.196877</v>
      </c>
      <c r="C5">
        <v>1.80842</v>
      </c>
      <c r="D5">
        <v>-0.407195</v>
      </c>
      <c r="E5">
        <v>-1.386592</v>
      </c>
      <c r="F5">
        <v>-3.435804</v>
      </c>
      <c r="G5">
        <v>7.143527</v>
      </c>
    </row>
    <row r="6" spans="1:7" ht="12.75">
      <c r="A6" t="s">
        <v>14</v>
      </c>
      <c r="B6" s="49">
        <v>-0.8937151</v>
      </c>
      <c r="C6" s="49">
        <v>-7.261294</v>
      </c>
      <c r="D6" s="49">
        <v>-22.38064</v>
      </c>
      <c r="E6" s="49">
        <v>152.6169</v>
      </c>
      <c r="F6" s="49">
        <v>-221.2843</v>
      </c>
      <c r="G6" s="49">
        <v>-0.0006229848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2.703873</v>
      </c>
      <c r="C8" s="49">
        <v>2.135714</v>
      </c>
      <c r="D8" s="49">
        <v>1.386886</v>
      </c>
      <c r="E8" s="49">
        <v>3.675804</v>
      </c>
      <c r="F8" s="49">
        <v>2.642055</v>
      </c>
      <c r="G8" s="49">
        <v>2.475976</v>
      </c>
    </row>
    <row r="9" spans="1:7" ht="12.75">
      <c r="A9" t="s">
        <v>17</v>
      </c>
      <c r="B9" s="49">
        <v>-0.4493303</v>
      </c>
      <c r="C9" s="49">
        <v>-0.2626224</v>
      </c>
      <c r="D9" s="49">
        <v>0.54912</v>
      </c>
      <c r="E9" s="49">
        <v>-0.1148633</v>
      </c>
      <c r="F9" s="49">
        <v>-2.874983</v>
      </c>
      <c r="G9" s="49">
        <v>-0.4066949</v>
      </c>
    </row>
    <row r="10" spans="1:7" ht="12.75">
      <c r="A10" t="s">
        <v>18</v>
      </c>
      <c r="B10" s="49">
        <v>-0.3563862</v>
      </c>
      <c r="C10" s="49">
        <v>-0.572228</v>
      </c>
      <c r="D10" s="49">
        <v>-0.280056</v>
      </c>
      <c r="E10" s="49">
        <v>-0.6180926</v>
      </c>
      <c r="F10" s="49">
        <v>-2.777949</v>
      </c>
      <c r="G10" s="49">
        <v>-0.7753376</v>
      </c>
    </row>
    <row r="11" spans="1:7" ht="12.75">
      <c r="A11" t="s">
        <v>19</v>
      </c>
      <c r="B11" s="49">
        <v>2.309353</v>
      </c>
      <c r="C11" s="49">
        <v>1.027521</v>
      </c>
      <c r="D11" s="49">
        <v>2.057652</v>
      </c>
      <c r="E11" s="49">
        <v>1.586277</v>
      </c>
      <c r="F11" s="49">
        <v>12.40572</v>
      </c>
      <c r="G11" s="49">
        <v>3.110546</v>
      </c>
    </row>
    <row r="12" spans="1:7" ht="12.75">
      <c r="A12" t="s">
        <v>20</v>
      </c>
      <c r="B12" s="49">
        <v>0.2501273</v>
      </c>
      <c r="C12" s="49">
        <v>-0.04333655</v>
      </c>
      <c r="D12" s="49">
        <v>-0.03489318</v>
      </c>
      <c r="E12" s="49">
        <v>-0.07109936</v>
      </c>
      <c r="F12" s="49">
        <v>0.2412685</v>
      </c>
      <c r="G12" s="49">
        <v>0.03247994</v>
      </c>
    </row>
    <row r="13" spans="1:7" ht="12.75">
      <c r="A13" t="s">
        <v>21</v>
      </c>
      <c r="B13" s="49">
        <v>-0.1364856</v>
      </c>
      <c r="C13" s="49">
        <v>0.005645085</v>
      </c>
      <c r="D13" s="49">
        <v>-0.03924859</v>
      </c>
      <c r="E13" s="49">
        <v>-0.03615554</v>
      </c>
      <c r="F13" s="49">
        <v>-0.1669216</v>
      </c>
      <c r="G13" s="49">
        <v>-0.05882145</v>
      </c>
    </row>
    <row r="14" spans="1:7" ht="12.75">
      <c r="A14" t="s">
        <v>22</v>
      </c>
      <c r="B14" s="49">
        <v>-0.02989955</v>
      </c>
      <c r="C14" s="49">
        <v>-0.131072</v>
      </c>
      <c r="D14" s="49">
        <v>-0.08128723</v>
      </c>
      <c r="E14" s="49">
        <v>-0.07185753</v>
      </c>
      <c r="F14" s="49">
        <v>0.1355381</v>
      </c>
      <c r="G14" s="49">
        <v>-0.05467002</v>
      </c>
    </row>
    <row r="15" spans="1:7" ht="12.75">
      <c r="A15" t="s">
        <v>23</v>
      </c>
      <c r="B15" s="49">
        <v>-0.4185978</v>
      </c>
      <c r="C15" s="49">
        <v>-0.1188608</v>
      </c>
      <c r="D15" s="49">
        <v>-0.05816451</v>
      </c>
      <c r="E15" s="49">
        <v>-0.1186613</v>
      </c>
      <c r="F15" s="49">
        <v>-0.431293</v>
      </c>
      <c r="G15" s="49">
        <v>-0.1892902</v>
      </c>
    </row>
    <row r="16" spans="1:7" ht="12.75">
      <c r="A16" t="s">
        <v>24</v>
      </c>
      <c r="B16" s="49">
        <v>0.01448531</v>
      </c>
      <c r="C16" s="49">
        <v>0.009223372</v>
      </c>
      <c r="D16" s="49">
        <v>0.01259552</v>
      </c>
      <c r="E16" s="49">
        <v>-0.02845571</v>
      </c>
      <c r="F16" s="49">
        <v>-0.03437857</v>
      </c>
      <c r="G16" s="49">
        <v>-0.0040748</v>
      </c>
    </row>
    <row r="17" spans="1:7" ht="12.75">
      <c r="A17" t="s">
        <v>25</v>
      </c>
      <c r="B17" s="49">
        <v>-0.01560749</v>
      </c>
      <c r="C17" s="49">
        <v>-0.003232113</v>
      </c>
      <c r="D17" s="49">
        <v>-0.01671615</v>
      </c>
      <c r="E17" s="49">
        <v>-0.003396644</v>
      </c>
      <c r="F17" s="49">
        <v>-0.0103985</v>
      </c>
      <c r="G17" s="49">
        <v>-0.009265668</v>
      </c>
    </row>
    <row r="18" spans="1:7" ht="12.75">
      <c r="A18" t="s">
        <v>26</v>
      </c>
      <c r="B18" s="49">
        <v>0.02383605</v>
      </c>
      <c r="C18" s="49">
        <v>0.02953017</v>
      </c>
      <c r="D18" s="49">
        <v>0.04540287</v>
      </c>
      <c r="E18" s="49">
        <v>-0.001255242</v>
      </c>
      <c r="F18" s="49">
        <v>0.03854552</v>
      </c>
      <c r="G18" s="49">
        <v>0.02632586</v>
      </c>
    </row>
    <row r="19" spans="1:7" ht="12.75">
      <c r="A19" t="s">
        <v>27</v>
      </c>
      <c r="B19" s="49">
        <v>-0.215867</v>
      </c>
      <c r="C19" s="49">
        <v>-0.1898947</v>
      </c>
      <c r="D19" s="49">
        <v>-0.2081786</v>
      </c>
      <c r="E19" s="49">
        <v>-0.2010349</v>
      </c>
      <c r="F19" s="49">
        <v>-0.1400133</v>
      </c>
      <c r="G19" s="49">
        <v>-0.1941005</v>
      </c>
    </row>
    <row r="20" spans="1:7" ht="12.75">
      <c r="A20" t="s">
        <v>28</v>
      </c>
      <c r="B20" s="49">
        <v>-0.0007615038</v>
      </c>
      <c r="C20" s="49">
        <v>0.0006788108</v>
      </c>
      <c r="D20" s="49">
        <v>-0.004321571</v>
      </c>
      <c r="E20" s="49">
        <v>0.003298404</v>
      </c>
      <c r="F20" s="49">
        <v>-0.00182259</v>
      </c>
      <c r="G20" s="49">
        <v>-0.0004363081</v>
      </c>
    </row>
    <row r="21" spans="1:7" ht="12.75">
      <c r="A21" t="s">
        <v>29</v>
      </c>
      <c r="B21" s="49">
        <v>-28.09166</v>
      </c>
      <c r="C21" s="49">
        <v>1.695893</v>
      </c>
      <c r="D21" s="49">
        <v>-36.32371</v>
      </c>
      <c r="E21" s="49">
        <v>63.88248</v>
      </c>
      <c r="F21" s="49">
        <v>-22.193</v>
      </c>
      <c r="G21" s="49">
        <v>0.01077159</v>
      </c>
    </row>
    <row r="22" spans="1:7" ht="12.75">
      <c r="A22" t="s">
        <v>30</v>
      </c>
      <c r="B22" s="49">
        <v>63.93842</v>
      </c>
      <c r="C22" s="49">
        <v>36.16855</v>
      </c>
      <c r="D22" s="49">
        <v>-8.143907</v>
      </c>
      <c r="E22" s="49">
        <v>-27.73191</v>
      </c>
      <c r="F22" s="49">
        <v>-68.71715</v>
      </c>
      <c r="G22" s="49">
        <v>0</v>
      </c>
    </row>
    <row r="23" spans="1:7" ht="12.75">
      <c r="A23" t="s">
        <v>31</v>
      </c>
      <c r="B23" s="49">
        <v>-3.532913</v>
      </c>
      <c r="C23" s="49">
        <v>-1.870986</v>
      </c>
      <c r="D23" s="49">
        <v>-0.8070647</v>
      </c>
      <c r="E23" s="49">
        <v>-0.2501626</v>
      </c>
      <c r="F23" s="49">
        <v>7.223505</v>
      </c>
      <c r="G23" s="49">
        <v>-0.2555357</v>
      </c>
    </row>
    <row r="24" spans="1:7" ht="12.75">
      <c r="A24" t="s">
        <v>32</v>
      </c>
      <c r="B24" s="49">
        <v>0.3739781</v>
      </c>
      <c r="C24" s="49">
        <v>-0.300066</v>
      </c>
      <c r="D24" s="49">
        <v>-0.9884168</v>
      </c>
      <c r="E24" s="49">
        <v>1.404802</v>
      </c>
      <c r="F24" s="49">
        <v>-0.4807874</v>
      </c>
      <c r="G24" s="49">
        <v>0.01830588</v>
      </c>
    </row>
    <row r="25" spans="1:7" ht="12.75">
      <c r="A25" t="s">
        <v>33</v>
      </c>
      <c r="B25" s="49">
        <v>-0.4654029</v>
      </c>
      <c r="C25" s="49">
        <v>-0.5958045</v>
      </c>
      <c r="D25" s="49">
        <v>-0.05497552</v>
      </c>
      <c r="E25" s="49">
        <v>0.18074</v>
      </c>
      <c r="F25" s="49">
        <v>-1.138777</v>
      </c>
      <c r="G25" s="49">
        <v>-0.3322065</v>
      </c>
    </row>
    <row r="26" spans="1:7" ht="12.75">
      <c r="A26" t="s">
        <v>34</v>
      </c>
      <c r="B26" s="49">
        <v>1.311511</v>
      </c>
      <c r="C26" s="49">
        <v>-0.01039312</v>
      </c>
      <c r="D26" s="49">
        <v>0.1977031</v>
      </c>
      <c r="E26" s="49">
        <v>-8.222131E-05</v>
      </c>
      <c r="F26" s="49">
        <v>1.299239</v>
      </c>
      <c r="G26" s="49">
        <v>0.4081012</v>
      </c>
    </row>
    <row r="27" spans="1:7" ht="12.75">
      <c r="A27" t="s">
        <v>35</v>
      </c>
      <c r="B27" s="49">
        <v>-0.4185861</v>
      </c>
      <c r="C27" s="49">
        <v>0.04796463</v>
      </c>
      <c r="D27" s="49">
        <v>0.05989786</v>
      </c>
      <c r="E27" s="49">
        <v>-0.04745699</v>
      </c>
      <c r="F27" s="49">
        <v>0.05530861</v>
      </c>
      <c r="G27" s="49">
        <v>-0.03883892</v>
      </c>
    </row>
    <row r="28" spans="1:7" ht="12.75">
      <c r="A28" t="s">
        <v>36</v>
      </c>
      <c r="B28" s="49">
        <v>-0.09512328</v>
      </c>
      <c r="C28" s="49">
        <v>-0.45108</v>
      </c>
      <c r="D28" s="49">
        <v>-0.3523993</v>
      </c>
      <c r="E28" s="49">
        <v>0.2116787</v>
      </c>
      <c r="F28" s="49">
        <v>-0.2437916</v>
      </c>
      <c r="G28" s="49">
        <v>-0.1886369</v>
      </c>
    </row>
    <row r="29" spans="1:7" ht="12.75">
      <c r="A29" t="s">
        <v>37</v>
      </c>
      <c r="B29" s="49">
        <v>0.04424633</v>
      </c>
      <c r="C29" s="49">
        <v>0.087925</v>
      </c>
      <c r="D29" s="49">
        <v>0.02755038</v>
      </c>
      <c r="E29" s="49">
        <v>0.1267429</v>
      </c>
      <c r="F29" s="49">
        <v>0.07026167</v>
      </c>
      <c r="G29" s="49">
        <v>0.07405849</v>
      </c>
    </row>
    <row r="30" spans="1:7" ht="12.75">
      <c r="A30" t="s">
        <v>38</v>
      </c>
      <c r="B30" s="49">
        <v>0.01813749</v>
      </c>
      <c r="C30" s="49">
        <v>0.01303716</v>
      </c>
      <c r="D30" s="49">
        <v>0.01199767</v>
      </c>
      <c r="E30" s="49">
        <v>-0.002797156</v>
      </c>
      <c r="F30" s="49">
        <v>0.3722483</v>
      </c>
      <c r="G30" s="49">
        <v>0.05755882</v>
      </c>
    </row>
    <row r="31" spans="1:7" ht="12.75">
      <c r="A31" t="s">
        <v>39</v>
      </c>
      <c r="B31" s="49">
        <v>-0.04401189</v>
      </c>
      <c r="C31" s="49">
        <v>-0.02811788</v>
      </c>
      <c r="D31" s="49">
        <v>-0.02535303</v>
      </c>
      <c r="E31" s="49">
        <v>-0.01156975</v>
      </c>
      <c r="F31" s="49">
        <v>0.008709161</v>
      </c>
      <c r="G31" s="49">
        <v>-0.02087406</v>
      </c>
    </row>
    <row r="32" spans="1:7" ht="12.75">
      <c r="A32" t="s">
        <v>40</v>
      </c>
      <c r="B32" s="49">
        <v>-0.003523263</v>
      </c>
      <c r="C32" s="49">
        <v>-0.03656819</v>
      </c>
      <c r="D32" s="49">
        <v>-0.02407292</v>
      </c>
      <c r="E32" s="49">
        <v>0.03923614</v>
      </c>
      <c r="F32" s="49">
        <v>-0.01857661</v>
      </c>
      <c r="G32" s="49">
        <v>-0.008133241</v>
      </c>
    </row>
    <row r="33" spans="1:7" ht="12.75">
      <c r="A33" t="s">
        <v>41</v>
      </c>
      <c r="B33" s="49">
        <v>0.08289564</v>
      </c>
      <c r="C33" s="49">
        <v>0.0895927</v>
      </c>
      <c r="D33" s="49">
        <v>0.09181476</v>
      </c>
      <c r="E33" s="49">
        <v>0.07426091</v>
      </c>
      <c r="F33" s="49">
        <v>0.06051654</v>
      </c>
      <c r="G33" s="49">
        <v>0.08159228</v>
      </c>
    </row>
    <row r="34" spans="1:7" ht="12.75">
      <c r="A34" t="s">
        <v>42</v>
      </c>
      <c r="B34" s="49">
        <v>-0.01049499</v>
      </c>
      <c r="C34" s="49">
        <v>0.003181561</v>
      </c>
      <c r="D34" s="49">
        <v>0.00511434</v>
      </c>
      <c r="E34" s="49">
        <v>0.008092487</v>
      </c>
      <c r="F34" s="49">
        <v>-0.01976302</v>
      </c>
      <c r="G34" s="49">
        <v>-0.0001836463</v>
      </c>
    </row>
    <row r="35" spans="1:7" ht="12.75">
      <c r="A35" t="s">
        <v>43</v>
      </c>
      <c r="B35" s="49">
        <v>-0.006251042</v>
      </c>
      <c r="C35" s="49">
        <v>-0.009026282</v>
      </c>
      <c r="D35" s="49">
        <v>-0.004803946</v>
      </c>
      <c r="E35" s="49">
        <v>-0.003810463</v>
      </c>
      <c r="F35" s="49">
        <v>0.007025031</v>
      </c>
      <c r="G35" s="49">
        <v>-0.004216065</v>
      </c>
    </row>
    <row r="36" spans="1:6" ht="12.75">
      <c r="A36" t="s">
        <v>44</v>
      </c>
      <c r="B36" s="49">
        <v>20.84351</v>
      </c>
      <c r="C36" s="49">
        <v>20.84351</v>
      </c>
      <c r="D36" s="49">
        <v>20.85877</v>
      </c>
      <c r="E36" s="49">
        <v>20.85571</v>
      </c>
      <c r="F36" s="49">
        <v>20.86792</v>
      </c>
    </row>
    <row r="37" spans="1:6" ht="12.75">
      <c r="A37" t="s">
        <v>45</v>
      </c>
      <c r="B37" s="49">
        <v>0</v>
      </c>
      <c r="C37" s="49">
        <v>-0.05035401</v>
      </c>
      <c r="D37" s="49">
        <v>-0.08036296</v>
      </c>
      <c r="E37" s="49">
        <v>-0.1001994</v>
      </c>
      <c r="F37" s="49">
        <v>-0.104777</v>
      </c>
    </row>
    <row r="38" spans="1:7" ht="12.75">
      <c r="A38" t="s">
        <v>56</v>
      </c>
      <c r="B38" s="49">
        <v>0</v>
      </c>
      <c r="C38" s="49">
        <v>1.233361E-05</v>
      </c>
      <c r="D38" s="49">
        <v>3.799677E-05</v>
      </c>
      <c r="E38" s="49">
        <v>-0.0002591455</v>
      </c>
      <c r="F38" s="49">
        <v>0.0003759062</v>
      </c>
      <c r="G38" s="49">
        <v>0.0003141894</v>
      </c>
    </row>
    <row r="39" spans="1:7" ht="12.75">
      <c r="A39" t="s">
        <v>57</v>
      </c>
      <c r="B39" s="49">
        <v>4.774415E-05</v>
      </c>
      <c r="C39" s="49">
        <v>0</v>
      </c>
      <c r="D39" s="49">
        <v>6.178126E-05</v>
      </c>
      <c r="E39" s="49">
        <v>-0.0001093189</v>
      </c>
      <c r="F39" s="49">
        <v>4.031123E-05</v>
      </c>
      <c r="G39" s="49">
        <v>0.0007473839</v>
      </c>
    </row>
    <row r="40" spans="2:7" ht="12.75">
      <c r="B40" t="s">
        <v>46</v>
      </c>
      <c r="C40">
        <v>-0.003763</v>
      </c>
      <c r="D40" t="s">
        <v>47</v>
      </c>
      <c r="E40">
        <v>3.116911</v>
      </c>
      <c r="F40" t="s">
        <v>48</v>
      </c>
      <c r="G40">
        <v>55.164101</v>
      </c>
    </row>
    <row r="42" ht="12.75">
      <c r="A42" t="s">
        <v>58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59</v>
      </c>
      <c r="B50">
        <f>-0.017/(B7*B7+B22*B22)*(B21*B22+B6*B7)</f>
        <v>1.8245842592257866E-06</v>
      </c>
      <c r="C50">
        <f>-0.017/(C7*C7+C22*C22)*(C21*C22+C6*C7)</f>
        <v>1.233361099770983E-05</v>
      </c>
      <c r="D50">
        <f>-0.017/(D7*D7+D22*D22)*(D21*D22+D6*D7)</f>
        <v>3.799677392357263E-05</v>
      </c>
      <c r="E50">
        <f>-0.017/(E7*E7+E22*E22)*(E21*E22+E6*E7)</f>
        <v>-0.0002591455678765126</v>
      </c>
      <c r="F50">
        <f>-0.017/(F7*F7+F22*F22)*(F21*F22+F6*F7)</f>
        <v>0.0003759063027781276</v>
      </c>
      <c r="G50">
        <f>(B50*B$4+C50*C$4+D50*D$4+E50*E$4+F50*F$4)/SUM(B$4:F$4)</f>
        <v>6.264114097111714E-08</v>
      </c>
    </row>
    <row r="51" spans="1:7" ht="12.75">
      <c r="A51" t="s">
        <v>60</v>
      </c>
      <c r="B51">
        <f>-0.017/(B7*B7+B22*B22)*(B21*B7-B6*B22)</f>
        <v>4.7744155896530835E-05</v>
      </c>
      <c r="C51">
        <f>-0.017/(C7*C7+C22*C22)*(C21*C7-C6*C22)</f>
        <v>-2.927626982605122E-06</v>
      </c>
      <c r="D51">
        <f>-0.017/(D7*D7+D22*D22)*(D21*D7-D6*D22)</f>
        <v>6.178125121931336E-05</v>
      </c>
      <c r="E51">
        <f>-0.017/(E7*E7+E22*E22)*(E21*E7-E6*E22)</f>
        <v>-0.00010931887615652506</v>
      </c>
      <c r="F51">
        <f>-0.017/(F7*F7+F22*F22)*(F21*F7-F6*F22)</f>
        <v>4.0311220979395E-05</v>
      </c>
      <c r="G51">
        <f>(B51*B$4+C51*C$4+D51*D$4+E51*E$4+F51*F$4)/SUM(B$4:F$4)</f>
        <v>1.4667518899336718E-07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10000.02042463449</v>
      </c>
      <c r="C62">
        <f>C7+(2/0.017)*(C8*C50-C23*C51)</f>
        <v>10000.002454531363</v>
      </c>
      <c r="D62">
        <f>D7+(2/0.017)*(D8*D50-D23*D51)</f>
        <v>10000.012065724797</v>
      </c>
      <c r="E62">
        <f>E7+(2/0.017)*(E8*E50-E23*E51)</f>
        <v>9999.884715787144</v>
      </c>
      <c r="F62">
        <f>F7+(2/0.017)*(F8*F50-F23*F51)</f>
        <v>10000.082585508293</v>
      </c>
    </row>
    <row r="63" spans="1:6" ht="12.75">
      <c r="A63" t="s">
        <v>68</v>
      </c>
      <c r="B63">
        <f>B8+(3/0.017)*(B9*B50-B24*B51)</f>
        <v>2.7005773924057306</v>
      </c>
      <c r="C63">
        <f>C8+(3/0.017)*(C9*C50-C24*C51)</f>
        <v>2.134987371087227</v>
      </c>
      <c r="D63">
        <f>D8+(3/0.017)*(D9*D50-D24*D51)</f>
        <v>1.4013443085518416</v>
      </c>
      <c r="E63">
        <f>E8+(3/0.017)*(E9*E50-E24*E51)</f>
        <v>3.7081577101710193</v>
      </c>
      <c r="F63">
        <f>F8+(3/0.017)*(F9*F50-F24*F51)</f>
        <v>2.454759158302154</v>
      </c>
    </row>
    <row r="64" spans="1:6" ht="12.75">
      <c r="A64" t="s">
        <v>69</v>
      </c>
      <c r="B64">
        <f>B9+(4/0.017)*(B10*B50-B25*B51)</f>
        <v>-0.44425500306786536</v>
      </c>
      <c r="C64">
        <f>C9+(4/0.017)*(C10*C50-C25*C51)</f>
        <v>-0.26469344256107175</v>
      </c>
      <c r="D64">
        <f>D9+(4/0.017)*(D10*D50-D25*D51)</f>
        <v>0.547415348680963</v>
      </c>
      <c r="E64">
        <f>E9+(4/0.017)*(E10*E50-E25*E51)</f>
        <v>-0.0725258290579293</v>
      </c>
      <c r="F64">
        <f>F9+(4/0.017)*(F10*F50-F25*F51)</f>
        <v>-3.109887246259516</v>
      </c>
    </row>
    <row r="65" spans="1:6" ht="12.75">
      <c r="A65" t="s">
        <v>70</v>
      </c>
      <c r="B65">
        <f>B10+(5/0.017)*(B11*B50-B26*B51)</f>
        <v>-0.37356366367977034</v>
      </c>
      <c r="C65">
        <f>C10+(5/0.017)*(C11*C50-C26*C51)</f>
        <v>-0.568509583197814</v>
      </c>
      <c r="D65">
        <f>D10+(5/0.017)*(D11*D50-D26*D51)</f>
        <v>-0.26065311971486765</v>
      </c>
      <c r="E65">
        <f>E10+(5/0.017)*(E11*E50-E26*E51)</f>
        <v>-0.7390001418575459</v>
      </c>
      <c r="F65">
        <f>F10+(5/0.017)*(F11*F50-F26*F51)</f>
        <v>-1.4217682858627572</v>
      </c>
    </row>
    <row r="66" spans="1:6" ht="12.75">
      <c r="A66" t="s">
        <v>71</v>
      </c>
      <c r="B66">
        <f>B11+(6/0.017)*(B12*B50-B27*B51)</f>
        <v>2.3165676182407897</v>
      </c>
      <c r="C66">
        <f>C11+(6/0.017)*(C12*C50-C27*C51)</f>
        <v>1.0273819151983468</v>
      </c>
      <c r="D66">
        <f>D11+(6/0.017)*(D12*D50-D27*D51)</f>
        <v>2.05587797893832</v>
      </c>
      <c r="E66">
        <f>E11+(6/0.017)*(E12*E50-E27*E51)</f>
        <v>1.590948931485983</v>
      </c>
      <c r="F66">
        <f>F11+(6/0.017)*(F12*F50-F27*F51)</f>
        <v>12.436942867839548</v>
      </c>
    </row>
    <row r="67" spans="1:6" ht="12.75">
      <c r="A67" t="s">
        <v>72</v>
      </c>
      <c r="B67">
        <f>B12+(7/0.017)*(B13*B50-B28*B51)</f>
        <v>0.25189482109566874</v>
      </c>
      <c r="C67">
        <f>C12+(7/0.017)*(C13*C50-C28*C51)</f>
        <v>-0.04385165516930127</v>
      </c>
      <c r="D67">
        <f>D12+(7/0.017)*(D13*D50-D28*D51)</f>
        <v>-0.0265424476957454</v>
      </c>
      <c r="E67">
        <f>E12+(7/0.017)*(E13*E50-E28*E51)</f>
        <v>-0.0577128788971651</v>
      </c>
      <c r="F67">
        <f>F12+(7/0.017)*(F13*F50-F28*F51)</f>
        <v>0.2194781816973515</v>
      </c>
    </row>
    <row r="68" spans="1:6" ht="12.75">
      <c r="A68" t="s">
        <v>73</v>
      </c>
      <c r="B68">
        <f>B13+(8/0.017)*(B14*B50-B29*B51)</f>
        <v>-0.1375053919650152</v>
      </c>
      <c r="C68">
        <f>C13+(8/0.017)*(C14*C50-C29*C51)</f>
        <v>0.005005471137295874</v>
      </c>
      <c r="D68">
        <f>D13+(8/0.017)*(D14*D50-D29*D51)</f>
        <v>-0.041503060329012235</v>
      </c>
      <c r="E68">
        <f>E13+(8/0.017)*(E14*E50-E29*E51)</f>
        <v>-0.020872268561471823</v>
      </c>
      <c r="F68">
        <f>F13+(8/0.017)*(F14*F50-F29*F51)</f>
        <v>-0.14427816830549609</v>
      </c>
    </row>
    <row r="69" spans="1:6" ht="12.75">
      <c r="A69" t="s">
        <v>74</v>
      </c>
      <c r="B69">
        <f>B14+(9/0.017)*(B15*B50-B30*B51)</f>
        <v>-0.030762346174272048</v>
      </c>
      <c r="C69">
        <f>C14+(9/0.017)*(C15*C50-C30*C51)</f>
        <v>-0.13182790202106803</v>
      </c>
      <c r="D69">
        <f>D14+(9/0.017)*(D15*D50-D30*D51)</f>
        <v>-0.08284968018885036</v>
      </c>
      <c r="E69">
        <f>E14+(9/0.017)*(E15*E50-E30*E51)</f>
        <v>-0.05573971163482373</v>
      </c>
      <c r="F69">
        <f>F14+(9/0.017)*(F15*F50-F30*F51)</f>
        <v>0.041762578545804716</v>
      </c>
    </row>
    <row r="70" spans="1:6" ht="12.75">
      <c r="A70" t="s">
        <v>75</v>
      </c>
      <c r="B70">
        <f>B15+(10/0.017)*(B16*B50-B31*B51)</f>
        <v>-0.41734618811407237</v>
      </c>
      <c r="C70">
        <f>C15+(10/0.017)*(C16*C50-C31*C51)</f>
        <v>-0.11884230657755676</v>
      </c>
      <c r="D70">
        <f>D15+(10/0.017)*(D16*D50-D31*D51)</f>
        <v>-0.05696160938735846</v>
      </c>
      <c r="E70">
        <f>E15+(10/0.017)*(E16*E50-E31*E51)</f>
        <v>-0.11506754761184271</v>
      </c>
      <c r="F70">
        <f>F15+(10/0.017)*(F16*F50-F31*F51)</f>
        <v>-0.439101351798303</v>
      </c>
    </row>
    <row r="71" spans="1:6" ht="12.75">
      <c r="A71" t="s">
        <v>76</v>
      </c>
      <c r="B71">
        <f>B16+(11/0.017)*(B17*B50-B32*B51)</f>
        <v>0.014575728730054176</v>
      </c>
      <c r="C71">
        <f>C16+(11/0.017)*(C17*C50-C32*C51)</f>
        <v>0.009128305053758331</v>
      </c>
      <c r="D71">
        <f>D16+(11/0.017)*(D17*D50-D32*D51)</f>
        <v>0.013146875811910527</v>
      </c>
      <c r="E71">
        <f>E16+(11/0.017)*(E17*E50-E32*E51)</f>
        <v>-0.02511075496202831</v>
      </c>
      <c r="F71">
        <f>F16+(11/0.017)*(F17*F50-F32*F51)</f>
        <v>-0.03642328614385197</v>
      </c>
    </row>
    <row r="72" spans="1:6" ht="12.75">
      <c r="A72" t="s">
        <v>77</v>
      </c>
      <c r="B72">
        <f>B17+(12/0.017)*(B18*B50-B33*B51)</f>
        <v>-0.0183705192783557</v>
      </c>
      <c r="C72">
        <f>C17+(12/0.017)*(C18*C50-C33*C51)</f>
        <v>-0.0027898723161595153</v>
      </c>
      <c r="D72">
        <f>D17+(12/0.017)*(D18*D50-D33*D51)</f>
        <v>-0.019502456940938544</v>
      </c>
      <c r="E72">
        <f>E17+(12/0.017)*(E18*E50-E33*E51)</f>
        <v>0.00256340985256939</v>
      </c>
      <c r="F72">
        <f>F17+(12/0.017)*(F18*F50-F33*F51)</f>
        <v>-0.0018926117917562515</v>
      </c>
    </row>
    <row r="73" spans="1:6" ht="12.75">
      <c r="A73" t="s">
        <v>78</v>
      </c>
      <c r="B73">
        <f>B18+(13/0.017)*(B19*B50-B34*B51)</f>
        <v>0.023918031753487126</v>
      </c>
      <c r="C73">
        <f>C18+(13/0.017)*(C19*C50-C34*C51)</f>
        <v>0.027746284813267456</v>
      </c>
      <c r="D73">
        <f>D18+(13/0.017)*(D19*D50-D34*D51)</f>
        <v>0.039112334010839474</v>
      </c>
      <c r="E73">
        <f>E18+(13/0.017)*(E19*E50-E34*E51)</f>
        <v>0.03926037822349645</v>
      </c>
      <c r="F73">
        <f>F18+(13/0.017)*(F19*F50-F34*F51)</f>
        <v>-0.0010931703642482263</v>
      </c>
    </row>
    <row r="74" spans="1:6" ht="12.75">
      <c r="A74" t="s">
        <v>79</v>
      </c>
      <c r="B74">
        <f>B19+(14/0.017)*(B20*B50-B35*B51)</f>
        <v>-0.21562236128571546</v>
      </c>
      <c r="C74">
        <f>C19+(14/0.017)*(C20*C50-C35*C51)</f>
        <v>-0.18990956750455446</v>
      </c>
      <c r="D74">
        <f>D19+(14/0.017)*(D20*D50-D35*D51)</f>
        <v>-0.208069409850739</v>
      </c>
      <c r="E74">
        <f>E19+(14/0.017)*(E20*E50-E35*E51)</f>
        <v>-0.20208187131449826</v>
      </c>
      <c r="F74">
        <f>F19+(14/0.017)*(F20*F50-F35*F51)</f>
        <v>-0.14081073229621877</v>
      </c>
    </row>
    <row r="75" spans="1:6" ht="12.75">
      <c r="A75" t="s">
        <v>80</v>
      </c>
      <c r="B75" s="49">
        <f>B20</f>
        <v>-0.0007615038</v>
      </c>
      <c r="C75" s="49">
        <f>C20</f>
        <v>0.0006788108</v>
      </c>
      <c r="D75" s="49">
        <f>D20</f>
        <v>-0.004321571</v>
      </c>
      <c r="E75" s="49">
        <f>E20</f>
        <v>0.003298404</v>
      </c>
      <c r="F75" s="49">
        <f>F20</f>
        <v>-0.00182259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63.95284918077499</v>
      </c>
      <c r="C82">
        <f>C22+(2/0.017)*(C8*C51+C23*C50)</f>
        <v>36.165099577948276</v>
      </c>
      <c r="D82">
        <f>D22+(2/0.017)*(D8*D51+D23*D50)</f>
        <v>-8.137434329714006</v>
      </c>
      <c r="E82">
        <f>E22+(2/0.017)*(E8*E51+E23*E50)</f>
        <v>-27.77155779214273</v>
      </c>
      <c r="F82">
        <f>F22+(2/0.017)*(F8*F51+F23*F50)</f>
        <v>-68.38516582110658</v>
      </c>
    </row>
    <row r="83" spans="1:6" ht="12.75">
      <c r="A83" t="s">
        <v>83</v>
      </c>
      <c r="B83">
        <f>B23+(3/0.017)*(B9*B51+B24*B50)</f>
        <v>-3.536578389647826</v>
      </c>
      <c r="C83">
        <f>C23+(3/0.017)*(C9*C51+C24*C50)</f>
        <v>-1.871503418275264</v>
      </c>
      <c r="D83">
        <f>D23+(3/0.017)*(D9*D51+D24*D50)</f>
        <v>-0.8077055227686433</v>
      </c>
      <c r="E83">
        <f>E23+(3/0.017)*(E9*E51+E24*E50)</f>
        <v>-0.31219050914878194</v>
      </c>
      <c r="F83">
        <f>F23+(3/0.017)*(F9*F51+F24*F50)</f>
        <v>7.171159396062121</v>
      </c>
    </row>
    <row r="84" spans="1:6" ht="12.75">
      <c r="A84" t="s">
        <v>84</v>
      </c>
      <c r="B84">
        <f>B24+(4/0.017)*(B10*B51+B25*B50)</f>
        <v>0.36977468232995053</v>
      </c>
      <c r="C84">
        <f>C24+(4/0.017)*(C10*C51+C25*C50)</f>
        <v>-0.30140085901192537</v>
      </c>
      <c r="D84">
        <f>D24+(4/0.017)*(D10*D51+D25*D50)</f>
        <v>-0.9929794123520581</v>
      </c>
      <c r="E84">
        <f>E24+(4/0.017)*(E10*E51+E25*E50)</f>
        <v>1.4096799337540387</v>
      </c>
      <c r="F84">
        <f>F24+(4/0.017)*(F10*F51+F25*F50)</f>
        <v>-0.6078593924158252</v>
      </c>
    </row>
    <row r="85" spans="1:6" ht="12.75">
      <c r="A85" t="s">
        <v>85</v>
      </c>
      <c r="B85">
        <f>B25+(5/0.017)*(B11*B51+B26*B50)</f>
        <v>-0.43227023177102275</v>
      </c>
      <c r="C85">
        <f>C25+(5/0.017)*(C11*C51+C26*C50)</f>
        <v>-0.5967269655599782</v>
      </c>
      <c r="D85">
        <f>D25+(5/0.017)*(D11*D51+D26*D50)</f>
        <v>-0.015376580256290573</v>
      </c>
      <c r="E85">
        <f>E25+(5/0.017)*(E11*E51+E26*E50)</f>
        <v>0.1297433201103316</v>
      </c>
      <c r="F85">
        <f>F25+(5/0.017)*(F11*F51+F26*F50)</f>
        <v>-0.8480470443401023</v>
      </c>
    </row>
    <row r="86" spans="1:6" ht="12.75">
      <c r="A86" t="s">
        <v>86</v>
      </c>
      <c r="B86">
        <f>B26+(6/0.017)*(B12*B51+B27*B50)</f>
        <v>1.315456307480937</v>
      </c>
      <c r="C86">
        <f>C26+(6/0.017)*(C12*C51+C27*C50)</f>
        <v>-0.010139549291347496</v>
      </c>
      <c r="D86">
        <f>D26+(6/0.017)*(D12*D51+D27*D50)</f>
        <v>0.19774551686782532</v>
      </c>
      <c r="E86">
        <f>E26+(6/0.017)*(E12*E51+E27*E50)</f>
        <v>0.007001580132555824</v>
      </c>
      <c r="F86">
        <f>F26+(6/0.017)*(F12*F51+F27*F50)</f>
        <v>1.3100095939702698</v>
      </c>
    </row>
    <row r="87" spans="1:6" ht="12.75">
      <c r="A87" t="s">
        <v>87</v>
      </c>
      <c r="B87">
        <f>B27+(7/0.017)*(B13*B51+B28*B50)</f>
        <v>-0.42134078537787284</v>
      </c>
      <c r="C87">
        <f>C27+(7/0.017)*(C13*C51+C28*C50)</f>
        <v>0.04566699449034798</v>
      </c>
      <c r="D87">
        <f>D27+(7/0.017)*(D13*D51+D28*D50)</f>
        <v>0.05338585736929214</v>
      </c>
      <c r="E87">
        <f>E27+(7/0.017)*(E13*E51+E28*E50)</f>
        <v>-0.0684170957314475</v>
      </c>
      <c r="F87">
        <f>F27+(7/0.017)*(F13*F51+F28*F50)</f>
        <v>0.014802651908388913</v>
      </c>
    </row>
    <row r="88" spans="1:6" ht="12.75">
      <c r="A88" t="s">
        <v>88</v>
      </c>
      <c r="B88">
        <f>B28+(8/0.017)*(B14*B51+B29*B50)</f>
        <v>-0.09575706711491276</v>
      </c>
      <c r="C88">
        <f>C28+(8/0.017)*(C14*C51+C29*C50)</f>
        <v>-0.4503890999196058</v>
      </c>
      <c r="D88">
        <f>D28+(8/0.017)*(D14*D51+D29*D50)</f>
        <v>-0.3542699829257335</v>
      </c>
      <c r="E88">
        <f>E28+(8/0.017)*(E14*E51+E29*E50)</f>
        <v>0.19991894641325542</v>
      </c>
      <c r="F88">
        <f>F28+(8/0.017)*(F14*F51+F29*F50)</f>
        <v>-0.2287913595779086</v>
      </c>
    </row>
    <row r="89" spans="1:6" ht="12.75">
      <c r="A89" t="s">
        <v>89</v>
      </c>
      <c r="B89">
        <f>B29+(9/0.017)*(B15*B51+B30*B50)</f>
        <v>0.03368323898932349</v>
      </c>
      <c r="C89">
        <f>C29+(9/0.017)*(C15*C51+C30*C50)</f>
        <v>0.08819435165334591</v>
      </c>
      <c r="D89">
        <f>D29+(9/0.017)*(D15*D51+D30*D50)</f>
        <v>0.025889295820716016</v>
      </c>
      <c r="E89">
        <f>E29+(9/0.017)*(E15*E51+E30*E50)</f>
        <v>0.1339941420502343</v>
      </c>
      <c r="F89">
        <f>F29+(9/0.017)*(F15*F51+F30*F50)</f>
        <v>0.13513818839101138</v>
      </c>
    </row>
    <row r="90" spans="1:6" ht="12.75">
      <c r="A90" t="s">
        <v>90</v>
      </c>
      <c r="B90">
        <f>B30+(10/0.017)*(B16*B51+B31*B50)</f>
        <v>0.018497069704198118</v>
      </c>
      <c r="C90">
        <f>C30+(10/0.017)*(C16*C51+C31*C50)</f>
        <v>0.012817279066624655</v>
      </c>
      <c r="D90">
        <f>D30+(10/0.017)*(D16*D51+D31*D50)</f>
        <v>0.01188874860951196</v>
      </c>
      <c r="E90">
        <f>E30+(10/0.017)*(E16*E51+E31*E50)</f>
        <v>0.0007963708655148666</v>
      </c>
      <c r="F90">
        <f>F30+(10/0.017)*(F16*F51+F31*F50)</f>
        <v>0.3733588802232846</v>
      </c>
    </row>
    <row r="91" spans="1:6" ht="12.75">
      <c r="A91" t="s">
        <v>91</v>
      </c>
      <c r="B91">
        <f>B31+(11/0.017)*(B17*B51+B32*B50)</f>
        <v>-0.04449821612853935</v>
      </c>
      <c r="C91">
        <f>C31+(11/0.017)*(C17*C51+C32*C50)</f>
        <v>-0.0284035923235487</v>
      </c>
      <c r="D91">
        <f>D31+(11/0.017)*(D17*D51+D32*D50)</f>
        <v>-0.026613136916258218</v>
      </c>
      <c r="E91">
        <f>E31+(11/0.017)*(E17*E51+E32*E50)</f>
        <v>-0.01790869701439906</v>
      </c>
      <c r="F91">
        <f>F31+(11/0.017)*(F17*F51+F32*F50)</f>
        <v>0.0039194756376082504</v>
      </c>
    </row>
    <row r="92" spans="1:6" ht="12.75">
      <c r="A92" t="s">
        <v>92</v>
      </c>
      <c r="B92">
        <f>B32+(12/0.017)*(B18*B51+B33*B50)</f>
        <v>-0.0026131814703106225</v>
      </c>
      <c r="C92">
        <f>C32+(12/0.017)*(C18*C51+C33*C50)</f>
        <v>-0.03584921480879416</v>
      </c>
      <c r="D92">
        <f>D32+(12/0.017)*(D18*D51+D33*D50)</f>
        <v>-0.01963030061450713</v>
      </c>
      <c r="E92">
        <f>E32+(12/0.017)*(E18*E51+E33*E50)</f>
        <v>0.025748730083600856</v>
      </c>
      <c r="F92">
        <f>F32+(12/0.017)*(F18*F51+F33*F50)</f>
        <v>-0.0014219988591926865</v>
      </c>
    </row>
    <row r="93" spans="1:6" ht="12.75">
      <c r="A93" t="s">
        <v>93</v>
      </c>
      <c r="B93">
        <f>B33+(13/0.017)*(B19*B51+B34*B50)</f>
        <v>0.07499964135128677</v>
      </c>
      <c r="C93">
        <f>C33+(13/0.017)*(C19*C51+C34*C50)</f>
        <v>0.0900478383990042</v>
      </c>
      <c r="D93">
        <f>D33+(13/0.017)*(D19*D51+D34*D50)</f>
        <v>0.08212807308609549</v>
      </c>
      <c r="E93">
        <f>E33+(13/0.017)*(E19*E51+E34*E50)</f>
        <v>0.08946309256248143</v>
      </c>
      <c r="F93">
        <f>F33+(13/0.017)*(F19*F51+F34*F50)</f>
        <v>0.05051942463931184</v>
      </c>
    </row>
    <row r="94" spans="1:6" ht="12.75">
      <c r="A94" t="s">
        <v>94</v>
      </c>
      <c r="B94">
        <f>B34+(14/0.017)*(B20*B51+B35*B50)</f>
        <v>-0.010534324160336436</v>
      </c>
      <c r="C94">
        <f>C34+(14/0.017)*(C20*C51+C35*C50)</f>
        <v>0.003088243624670052</v>
      </c>
      <c r="D94">
        <f>D34+(14/0.017)*(D20*D51+D35*D50)</f>
        <v>0.0047441416945867</v>
      </c>
      <c r="E94">
        <f>E34+(14/0.017)*(E20*E51+E35*E50)</f>
        <v>0.008608746700861267</v>
      </c>
      <c r="F94">
        <f>F34+(14/0.017)*(F20*F51+F35*F50)</f>
        <v>-0.01764878726905079</v>
      </c>
    </row>
    <row r="95" spans="1:6" ht="12.75">
      <c r="A95" t="s">
        <v>95</v>
      </c>
      <c r="B95" s="49">
        <f>B35</f>
        <v>-0.006251042</v>
      </c>
      <c r="C95" s="49">
        <f>C35</f>
        <v>-0.009026282</v>
      </c>
      <c r="D95" s="49">
        <f>D35</f>
        <v>-0.004803946</v>
      </c>
      <c r="E95" s="49">
        <f>E35</f>
        <v>-0.003810463</v>
      </c>
      <c r="F95" s="49">
        <f>F35</f>
        <v>0.007025031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68</v>
      </c>
      <c r="B103">
        <f>B63*10000/B62</f>
        <v>2.7005718765863813</v>
      </c>
      <c r="C103">
        <f>C63*10000/C62</f>
        <v>2.1349868470480096</v>
      </c>
      <c r="D103">
        <f>D63*10000/D62</f>
        <v>1.4013426177304045</v>
      </c>
      <c r="E103">
        <f>E63*10000/E62</f>
        <v>3.708200459868132</v>
      </c>
      <c r="F103">
        <f>F63*10000/F62</f>
        <v>2.454738885716294</v>
      </c>
      <c r="G103">
        <f>AVERAGE(C103:E103)</f>
        <v>2.414843308215515</v>
      </c>
      <c r="H103">
        <f>STDEV(C103:E103)</f>
        <v>1.1786169882964455</v>
      </c>
      <c r="I103">
        <f>(B103*B4+C103*C4+D103*D4+E103*E4+F103*F4)/SUM(B4:F4)</f>
        <v>2.461653689175837</v>
      </c>
      <c r="K103">
        <f>(LN(H103)+LN(H123))/2-LN(K114*K115^3)</f>
        <v>-3.910001412754313</v>
      </c>
    </row>
    <row r="104" spans="1:11" ht="12.75">
      <c r="A104" t="s">
        <v>69</v>
      </c>
      <c r="B104">
        <f>B64*10000/B62</f>
        <v>-0.44425409569511287</v>
      </c>
      <c r="C104">
        <f>C64*10000/C62</f>
        <v>-0.26469337759125205</v>
      </c>
      <c r="D104">
        <f>D64*10000/D62</f>
        <v>0.5474146881854652</v>
      </c>
      <c r="E104">
        <f>E64*10000/E62</f>
        <v>-0.07252666517587988</v>
      </c>
      <c r="F104">
        <f>F64*10000/F62</f>
        <v>-3.1098615633097233</v>
      </c>
      <c r="G104">
        <f>AVERAGE(C104:E104)</f>
        <v>0.0700648818061111</v>
      </c>
      <c r="H104">
        <f>STDEV(C104:E104)</f>
        <v>0.424416233876531</v>
      </c>
      <c r="I104">
        <f>(B104*B4+C104*C4+D104*D4+E104*E4+F104*F4)/SUM(B4:F4)</f>
        <v>-0.4279152158119976</v>
      </c>
      <c r="K104">
        <f>(LN(H104)+LN(H124))/2-LN(K114*K115^4)</f>
        <v>-3.6094689344394157</v>
      </c>
    </row>
    <row r="105" spans="1:11" ht="12.75">
      <c r="A105" t="s">
        <v>70</v>
      </c>
      <c r="B105">
        <f>B65*10000/B62</f>
        <v>-0.3735629006911998</v>
      </c>
      <c r="C105">
        <f>C65*10000/C62</f>
        <v>-0.568509443655388</v>
      </c>
      <c r="D105">
        <f>D65*10000/D62</f>
        <v>-0.26065280521836615</v>
      </c>
      <c r="E105">
        <f>E65*10000/E62</f>
        <v>-0.7390086614607289</v>
      </c>
      <c r="F105">
        <f>F65*10000/F62</f>
        <v>-1.4217565442140698</v>
      </c>
      <c r="G105">
        <f>AVERAGE(C105:E105)</f>
        <v>-0.522723636778161</v>
      </c>
      <c r="H105">
        <f>STDEV(C105:E105)</f>
        <v>0.24244243932094472</v>
      </c>
      <c r="I105">
        <f>(B105*B4+C105*C4+D105*D4+E105*E4+F105*F4)/SUM(B4:F4)</f>
        <v>-0.6207830139993044</v>
      </c>
      <c r="K105">
        <f>(LN(H105)+LN(H125))/2-LN(K114*K115^5)</f>
        <v>-3.8823971007698113</v>
      </c>
    </row>
    <row r="106" spans="1:11" ht="12.75">
      <c r="A106" t="s">
        <v>71</v>
      </c>
      <c r="B106">
        <f>B66*10000/B62</f>
        <v>2.3165628867457664</v>
      </c>
      <c r="C106">
        <f>C66*10000/C62</f>
        <v>1.0273816630242953</v>
      </c>
      <c r="D106">
        <f>D66*10000/D62</f>
        <v>2.055875498375522</v>
      </c>
      <c r="E106">
        <f>E66*10000/E62</f>
        <v>1.590967272826956</v>
      </c>
      <c r="F106">
        <f>F66*10000/F62</f>
        <v>12.43684015756295</v>
      </c>
      <c r="G106">
        <f>AVERAGE(C106:E106)</f>
        <v>1.5580748114089245</v>
      </c>
      <c r="H106">
        <f>STDEV(C106:E106)</f>
        <v>0.5150352685520396</v>
      </c>
      <c r="I106">
        <f>(B106*B4+C106*C4+D106*D4+E106*E4+F106*F4)/SUM(B4:F4)</f>
        <v>3.1162314865877367</v>
      </c>
      <c r="K106">
        <f>(LN(H106)+LN(H126))/2-LN(K114*K115^6)</f>
        <v>-3.516078354817975</v>
      </c>
    </row>
    <row r="107" spans="1:11" ht="12.75">
      <c r="A107" t="s">
        <v>72</v>
      </c>
      <c r="B107">
        <f>B67*10000/B62</f>
        <v>0.2518943066107545</v>
      </c>
      <c r="C107">
        <f>C67*10000/C62</f>
        <v>-0.04385164440577762</v>
      </c>
      <c r="D107">
        <f>D67*10000/D62</f>
        <v>-0.026542415670397106</v>
      </c>
      <c r="E107">
        <f>E67*10000/E62</f>
        <v>-0.05771354424321702</v>
      </c>
      <c r="F107">
        <f>F67*10000/F62</f>
        <v>0.21947636914060112</v>
      </c>
      <c r="G107">
        <f>AVERAGE(C107:E107)</f>
        <v>-0.04270253477313058</v>
      </c>
      <c r="H107">
        <f>STDEV(C107:E107)</f>
        <v>0.015617303026985776</v>
      </c>
      <c r="I107">
        <f>(B107*B4+C107*C4+D107*D4+E107*E4+F107*F4)/SUM(B4:F4)</f>
        <v>0.034936813169304796</v>
      </c>
      <c r="K107">
        <f>(LN(H107)+LN(H127))/2-LN(K114*K115^7)</f>
        <v>-4.935609777903208</v>
      </c>
    </row>
    <row r="108" spans="1:9" ht="12.75">
      <c r="A108" t="s">
        <v>73</v>
      </c>
      <c r="B108">
        <f>B68*10000/B62</f>
        <v>-0.1375051111158517</v>
      </c>
      <c r="C108">
        <f>C68*10000/C62</f>
        <v>0.005005469908687586</v>
      </c>
      <c r="D108">
        <f>D68*10000/D62</f>
        <v>-0.04150301025262224</v>
      </c>
      <c r="E108">
        <f>E68*10000/E62</f>
        <v>-0.020872509188551037</v>
      </c>
      <c r="F108">
        <f>F68*10000/F62</f>
        <v>-0.1442769767867498</v>
      </c>
      <c r="G108">
        <f>AVERAGE(C108:E108)</f>
        <v>-0.019123349844161894</v>
      </c>
      <c r="H108">
        <f>STDEV(C108:E108)</f>
        <v>0.023303526568693105</v>
      </c>
      <c r="I108">
        <f>(B108*B4+C108*C4+D108*D4+E108*E4+F108*F4)/SUM(B4:F4)</f>
        <v>-0.052955290965630626</v>
      </c>
    </row>
    <row r="109" spans="1:9" ht="12.75">
      <c r="A109" t="s">
        <v>74</v>
      </c>
      <c r="B109">
        <f>B69*10000/B62</f>
        <v>-0.03076228334343271</v>
      </c>
      <c r="C109">
        <f>C69*10000/C62</f>
        <v>-0.13182786966350396</v>
      </c>
      <c r="D109">
        <f>D69*10000/D62</f>
        <v>-0.0828495802248269</v>
      </c>
      <c r="E109">
        <f>E69*10000/E62</f>
        <v>-0.05574035423310994</v>
      </c>
      <c r="F109">
        <f>F69*10000/F62</f>
        <v>0.04176223365027537</v>
      </c>
      <c r="G109">
        <f>AVERAGE(C109:E109)</f>
        <v>-0.09013926804048027</v>
      </c>
      <c r="H109">
        <f>STDEV(C109:E109)</f>
        <v>0.038564000861293905</v>
      </c>
      <c r="I109">
        <f>(B109*B4+C109*C4+D109*D4+E109*E4+F109*F4)/SUM(B4:F4)</f>
        <v>-0.06396942619212248</v>
      </c>
    </row>
    <row r="110" spans="1:11" ht="12.75">
      <c r="A110" t="s">
        <v>75</v>
      </c>
      <c r="B110">
        <f>B70*10000/B62</f>
        <v>-0.4173453357014786</v>
      </c>
      <c r="C110">
        <f>C70*10000/C62</f>
        <v>-0.11884227740734706</v>
      </c>
      <c r="D110">
        <f>D70*10000/D62</f>
        <v>-0.0569615406591311</v>
      </c>
      <c r="E110">
        <f>E70*10000/E62</f>
        <v>-0.11506887417430105</v>
      </c>
      <c r="F110">
        <f>F70*10000/F62</f>
        <v>-0.43909772548741804</v>
      </c>
      <c r="G110">
        <f>AVERAGE(C110:E110)</f>
        <v>-0.09695756408025974</v>
      </c>
      <c r="H110">
        <f>STDEV(C110:E110)</f>
        <v>0.03468891840512457</v>
      </c>
      <c r="I110">
        <f>(B110*B4+C110*C4+D110*D4+E110*E4+F110*F4)/SUM(B4:F4)</f>
        <v>-0.1889880980057711</v>
      </c>
      <c r="K110">
        <f>EXP(AVERAGE(K103:K107))</f>
        <v>0.01886001670317556</v>
      </c>
    </row>
    <row r="111" spans="1:9" ht="12.75">
      <c r="A111" t="s">
        <v>76</v>
      </c>
      <c r="B111">
        <f>B71*10000/B62</f>
        <v>0.01457569895972181</v>
      </c>
      <c r="C111">
        <f>C71*10000/C62</f>
        <v>0.009128302813187777</v>
      </c>
      <c r="D111">
        <f>D71*10000/D62</f>
        <v>0.013146859949271119</v>
      </c>
      <c r="E111">
        <f>E71*10000/E62</f>
        <v>-0.02511104445272768</v>
      </c>
      <c r="F111">
        <f>F71*10000/F62</f>
        <v>-0.03642298534277616</v>
      </c>
      <c r="G111">
        <f>AVERAGE(C111:E111)</f>
        <v>-0.0009452938967562616</v>
      </c>
      <c r="H111">
        <f>STDEV(C111:E111)</f>
        <v>0.021024386443225074</v>
      </c>
      <c r="I111">
        <f>(B111*B4+C111*C4+D111*D4+E111*E4+F111*F4)/SUM(B4:F4)</f>
        <v>-0.003416613548700045</v>
      </c>
    </row>
    <row r="112" spans="1:9" ht="12.75">
      <c r="A112" t="s">
        <v>77</v>
      </c>
      <c r="B112">
        <f>B72*10000/B62</f>
        <v>-0.01837048175731817</v>
      </c>
      <c r="C112">
        <f>C72*10000/C62</f>
        <v>-0.0027898716313767735</v>
      </c>
      <c r="D112">
        <f>D72*10000/D62</f>
        <v>-0.019502433409839103</v>
      </c>
      <c r="E112">
        <f>E72*10000/E62</f>
        <v>0.0025634394049787908</v>
      </c>
      <c r="F112">
        <f>F72*10000/F62</f>
        <v>-0.0018925961616546511</v>
      </c>
      <c r="G112">
        <f>AVERAGE(C112:E112)</f>
        <v>-0.0065762885454123616</v>
      </c>
      <c r="H112">
        <f>STDEV(C112:E112)</f>
        <v>0.01150992617504999</v>
      </c>
      <c r="I112">
        <f>(B112*B4+C112*C4+D112*D4+E112*E4+F112*F4)/SUM(B4:F4)</f>
        <v>-0.007662788819904195</v>
      </c>
    </row>
    <row r="113" spans="1:9" ht="12.75">
      <c r="A113" t="s">
        <v>78</v>
      </c>
      <c r="B113">
        <f>B73*10000/B62</f>
        <v>0.023917982901881275</v>
      </c>
      <c r="C113">
        <f>C73*10000/C62</f>
        <v>0.0277462780028565</v>
      </c>
      <c r="D113">
        <f>D73*10000/D62</f>
        <v>0.03911228681903058</v>
      </c>
      <c r="E113">
        <f>E73*10000/E62</f>
        <v>0.03926083083889438</v>
      </c>
      <c r="F113">
        <f>F73*10000/F62</f>
        <v>-0.0010931613363197657</v>
      </c>
      <c r="G113">
        <f>AVERAGE(C113:E113)</f>
        <v>0.03537313188692715</v>
      </c>
      <c r="H113">
        <f>STDEV(C113:E113)</f>
        <v>0.006605466785790542</v>
      </c>
      <c r="I113">
        <f>(B113*B4+C113*C4+D113*D4+E113*E4+F113*F4)/SUM(B4:F4)</f>
        <v>0.02885612923048947</v>
      </c>
    </row>
    <row r="114" spans="1:11" ht="12.75">
      <c r="A114" t="s">
        <v>79</v>
      </c>
      <c r="B114">
        <f>B74*10000/B62</f>
        <v>-0.21562192088582324</v>
      </c>
      <c r="C114">
        <f>C74*10000/C62</f>
        <v>-0.18990952089066696</v>
      </c>
      <c r="D114">
        <f>D74*10000/D62</f>
        <v>-0.2080691588002181</v>
      </c>
      <c r="E114">
        <f>E74*10000/E62</f>
        <v>-0.20208420102630287</v>
      </c>
      <c r="F114">
        <f>F74*10000/F62</f>
        <v>-0.14080956941323253</v>
      </c>
      <c r="G114">
        <f>AVERAGE(C114:E114)</f>
        <v>-0.20002096023906266</v>
      </c>
      <c r="H114">
        <f>STDEV(C114:E114)</f>
        <v>0.009253963159700845</v>
      </c>
      <c r="I114">
        <f>(B114*B4+C114*C4+D114*D4+E114*E4+F114*F4)/SUM(B4:F4)</f>
        <v>-0.19440090297373092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-0.000761502244659499</v>
      </c>
      <c r="C115">
        <f>C75*10000/C62</f>
        <v>0.0006788106333838011</v>
      </c>
      <c r="D115">
        <f>D75*10000/D62</f>
        <v>-0.004321565785717653</v>
      </c>
      <c r="E115">
        <f>E75*10000/E62</f>
        <v>0.0032984420258292597</v>
      </c>
      <c r="F115">
        <f>F75*10000/F62</f>
        <v>-0.0018225749481721502</v>
      </c>
      <c r="G115">
        <f>AVERAGE(C115:E115)</f>
        <v>-0.00011477104216819723</v>
      </c>
      <c r="H115">
        <f>STDEV(C115:E115)</f>
        <v>0.0038714930800452076</v>
      </c>
      <c r="I115">
        <f>(B115*B4+C115*C4+D115*D4+E115*E4+F115*F4)/SUM(B4:F4)</f>
        <v>-0.0004356201760770138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63.95271855968487</v>
      </c>
      <c r="C122">
        <f>C82*10000/C62</f>
        <v>36.16509070111334</v>
      </c>
      <c r="D122">
        <f>D82*10000/D62</f>
        <v>-8.137424511321536</v>
      </c>
      <c r="E122">
        <f>E82*10000/E62</f>
        <v>-27.771877958051725</v>
      </c>
      <c r="F122">
        <f>F82*10000/F62</f>
        <v>-68.38460106340276</v>
      </c>
      <c r="G122">
        <f>AVERAGE(C122:E122)</f>
        <v>0.0852627439133613</v>
      </c>
      <c r="H122">
        <f>STDEV(C122:E122)</f>
        <v>32.751998864249735</v>
      </c>
      <c r="I122">
        <f>(B122*B4+C122*C4+D122*D4+E122*E4+F122*F4)/SUM(B4:F4)</f>
        <v>0.239054515931639</v>
      </c>
    </row>
    <row r="123" spans="1:9" ht="12.75">
      <c r="A123" t="s">
        <v>83</v>
      </c>
      <c r="B123">
        <f>B83*10000/B62</f>
        <v>-3.536571166330484</v>
      </c>
      <c r="C123">
        <f>C83*10000/C62</f>
        <v>-1.871502958908993</v>
      </c>
      <c r="D123">
        <f>D83*10000/D62</f>
        <v>-0.8077045482145636</v>
      </c>
      <c r="E123">
        <f>E83*10000/E62</f>
        <v>-0.31219410825398475</v>
      </c>
      <c r="F123">
        <f>F83*10000/F62</f>
        <v>7.171100173166838</v>
      </c>
      <c r="G123">
        <f>AVERAGE(C123:E123)</f>
        <v>-0.9971338717925139</v>
      </c>
      <c r="H123">
        <f>STDEV(C123:E123)</f>
        <v>0.7967268191834388</v>
      </c>
      <c r="I123">
        <f>(B123*B4+C123*C4+D123*D4+E123*E4+F123*F4)/SUM(B4:F4)</f>
        <v>-0.27825815172294727</v>
      </c>
    </row>
    <row r="124" spans="1:9" ht="12.75">
      <c r="A124" t="s">
        <v>84</v>
      </c>
      <c r="B124">
        <f>B84*10000/B62</f>
        <v>0.3697739270802201</v>
      </c>
      <c r="C124">
        <f>C84*10000/C62</f>
        <v>-0.3014007850321574</v>
      </c>
      <c r="D124">
        <f>D84*10000/D62</f>
        <v>-0.9929782142518719</v>
      </c>
      <c r="E124">
        <f>E84*10000/E62</f>
        <v>1.4096961853255476</v>
      </c>
      <c r="F124">
        <f>F84*10000/F62</f>
        <v>-0.6078543724195937</v>
      </c>
      <c r="G124">
        <f>AVERAGE(C124:E124)</f>
        <v>0.03843906201383943</v>
      </c>
      <c r="H124">
        <f>STDEV(C124:E124)</f>
        <v>1.236862728368174</v>
      </c>
      <c r="I124">
        <f>(B124*B4+C124*C4+D124*D4+E124*E4+F124*F4)/SUM(B4:F4)</f>
        <v>0.0005175438408489899</v>
      </c>
    </row>
    <row r="125" spans="1:9" ht="12.75">
      <c r="A125" t="s">
        <v>85</v>
      </c>
      <c r="B125">
        <f>B85*10000/B62</f>
        <v>-0.43226934887667756</v>
      </c>
      <c r="C125">
        <f>C85*10000/C62</f>
        <v>-0.5967268190915089</v>
      </c>
      <c r="D125">
        <f>D85*10000/D62</f>
        <v>-0.015376561703354387</v>
      </c>
      <c r="E125">
        <f>E85*10000/E62</f>
        <v>0.12974481586322847</v>
      </c>
      <c r="F125">
        <f>F85*10000/F62</f>
        <v>-0.8480400407583203</v>
      </c>
      <c r="G125">
        <f>AVERAGE(C125:E125)</f>
        <v>-0.16078618831054495</v>
      </c>
      <c r="H125">
        <f>STDEV(C125:E125)</f>
        <v>0.38444535207358693</v>
      </c>
      <c r="I125">
        <f>(B125*B4+C125*C4+D125*D4+E125*E4+F125*F4)/SUM(B4:F4)</f>
        <v>-0.2916966206876684</v>
      </c>
    </row>
    <row r="126" spans="1:9" ht="12.75">
      <c r="A126" t="s">
        <v>86</v>
      </c>
      <c r="B126">
        <f>B86*10000/B62</f>
        <v>1.3154536207149978</v>
      </c>
      <c r="C126">
        <f>C86*10000/C62</f>
        <v>-0.010139546802563933</v>
      </c>
      <c r="D126">
        <f>D86*10000/D62</f>
        <v>0.19774527827381455</v>
      </c>
      <c r="E126">
        <f>E86*10000/E62</f>
        <v>0.007001660850651809</v>
      </c>
      <c r="F126">
        <f>F86*10000/F62</f>
        <v>1.3099987752787978</v>
      </c>
      <c r="G126">
        <f>AVERAGE(C126:E126)</f>
        <v>0.06486913077396748</v>
      </c>
      <c r="H126">
        <f>STDEV(C126:E126)</f>
        <v>0.11539284284891115</v>
      </c>
      <c r="I126">
        <f>(B126*B4+C126*C4+D126*D4+E126*E4+F126*F4)/SUM(B4:F4)</f>
        <v>0.41203845575543663</v>
      </c>
    </row>
    <row r="127" spans="1:9" ht="12.75">
      <c r="A127" t="s">
        <v>87</v>
      </c>
      <c r="B127">
        <f>B87*10000/B62</f>
        <v>-0.4213399248064768</v>
      </c>
      <c r="C127">
        <f>C87*10000/C62</f>
        <v>0.04566698328124371</v>
      </c>
      <c r="D127">
        <f>D87*10000/D62</f>
        <v>0.05338579295546355</v>
      </c>
      <c r="E127">
        <f>E87*10000/E62</f>
        <v>-0.06841788448164328</v>
      </c>
      <c r="F127">
        <f>F87*10000/F62</f>
        <v>0.014802529660945305</v>
      </c>
      <c r="G127">
        <f>AVERAGE(C127:E127)</f>
        <v>0.010211630585021328</v>
      </c>
      <c r="H127">
        <f>STDEV(C127:E127)</f>
        <v>0.06820443889814529</v>
      </c>
      <c r="I127">
        <f>(B127*B4+C127*C4+D127*D4+E127*E4+F127*F4)/SUM(B4:F4)</f>
        <v>-0.051785808425011265</v>
      </c>
    </row>
    <row r="128" spans="1:9" ht="12.75">
      <c r="A128" t="s">
        <v>88</v>
      </c>
      <c r="B128">
        <f>B88*10000/B62</f>
        <v>-0.09575687153500267</v>
      </c>
      <c r="C128">
        <f>C88*10000/C62</f>
        <v>-0.4503889893702158</v>
      </c>
      <c r="D128">
        <f>D88*10000/D62</f>
        <v>-0.3542695554738374</v>
      </c>
      <c r="E128">
        <f>E88*10000/E62</f>
        <v>0.19992125118966306</v>
      </c>
      <c r="F128">
        <f>F88*10000/F62</f>
        <v>-0.2287894701084405</v>
      </c>
      <c r="G128">
        <f>AVERAGE(C128:E128)</f>
        <v>-0.20157909788479675</v>
      </c>
      <c r="H128">
        <f>STDEV(C128:E128)</f>
        <v>0.35101514799695593</v>
      </c>
      <c r="I128">
        <f>(B128*B4+C128*C4+D128*D4+E128*E4+F128*F4)/SUM(B4:F4)</f>
        <v>-0.18985515177327755</v>
      </c>
    </row>
    <row r="129" spans="1:9" ht="12.75">
      <c r="A129" t="s">
        <v>89</v>
      </c>
      <c r="B129">
        <f>B89*10000/B62</f>
        <v>0.03368317019267953</v>
      </c>
      <c r="C129">
        <f>C89*10000/C62</f>
        <v>0.08819433000577101</v>
      </c>
      <c r="D129">
        <f>D89*10000/D62</f>
        <v>0.025889264583441852</v>
      </c>
      <c r="E129">
        <f>E89*10000/E62</f>
        <v>0.1339956868089623</v>
      </c>
      <c r="F129">
        <f>F89*10000/F62</f>
        <v>0.13513707235463043</v>
      </c>
      <c r="G129">
        <f>AVERAGE(C129:E129)</f>
        <v>0.08269309379939171</v>
      </c>
      <c r="H129">
        <f>STDEV(C129:E129)</f>
        <v>0.05426276192242161</v>
      </c>
      <c r="I129">
        <f>(B129*B4+C129*C4+D129*D4+E129*E4+F129*F4)/SUM(B4:F4)</f>
        <v>0.08256823137955792</v>
      </c>
    </row>
    <row r="130" spans="1:9" ht="12.75">
      <c r="A130" t="s">
        <v>90</v>
      </c>
      <c r="B130">
        <f>B90*10000/B62</f>
        <v>0.018497031924686498</v>
      </c>
      <c r="C130">
        <f>C90*10000/C62</f>
        <v>0.012817275920584082</v>
      </c>
      <c r="D130">
        <f>D90*10000/D62</f>
        <v>0.011888734264892377</v>
      </c>
      <c r="E130">
        <f>E90*10000/E62</f>
        <v>0.0007963800465195463</v>
      </c>
      <c r="F130">
        <f>F90*10000/F62</f>
        <v>0.37335579684545894</v>
      </c>
      <c r="G130">
        <f>AVERAGE(C130:E130)</f>
        <v>0.00850079674399867</v>
      </c>
      <c r="H130">
        <f>STDEV(C130:E130)</f>
        <v>0.006688353675448464</v>
      </c>
      <c r="I130">
        <f>(B130*B4+C130*C4+D130*D4+E130*E4+F130*F4)/SUM(B4:F4)</f>
        <v>0.058520649453581576</v>
      </c>
    </row>
    <row r="131" spans="1:9" ht="12.75">
      <c r="A131" t="s">
        <v>91</v>
      </c>
      <c r="B131">
        <f>B91*10000/B62</f>
        <v>-0.044498125242745</v>
      </c>
      <c r="C131">
        <f>C91*10000/C62</f>
        <v>-0.028403585351799595</v>
      </c>
      <c r="D131">
        <f>D91*10000/D62</f>
        <v>-0.026613104805618362</v>
      </c>
      <c r="E131">
        <f>E91*10000/E62</f>
        <v>-0.01790890347578309</v>
      </c>
      <c r="F131">
        <f>F91*10000/F62</f>
        <v>0.003919443268686793</v>
      </c>
      <c r="G131">
        <f>AVERAGE(C131:E131)</f>
        <v>-0.02430853121106702</v>
      </c>
      <c r="H131">
        <f>STDEV(C131:E131)</f>
        <v>0.005614078865604273</v>
      </c>
      <c r="I131">
        <f>(B131*B4+C131*C4+D131*D4+E131*E4+F131*F4)/SUM(B4:F4)</f>
        <v>-0.02347997216193505</v>
      </c>
    </row>
    <row r="132" spans="1:9" ht="12.75">
      <c r="A132" t="s">
        <v>92</v>
      </c>
      <c r="B132">
        <f>B92*10000/B62</f>
        <v>-0.0026131761329938855</v>
      </c>
      <c r="C132">
        <f>C92*10000/C62</f>
        <v>-0.03584920600949411</v>
      </c>
      <c r="D132">
        <f>D92*10000/D62</f>
        <v>-0.019630276929155217</v>
      </c>
      <c r="E132">
        <f>E92*10000/E62</f>
        <v>0.02574902692923099</v>
      </c>
      <c r="F132">
        <f>F92*10000/F62</f>
        <v>-0.0014219871156398133</v>
      </c>
      <c r="G132">
        <f>AVERAGE(C132:E132)</f>
        <v>-0.009910152003139444</v>
      </c>
      <c r="H132">
        <f>STDEV(C132:E132)</f>
        <v>0.03192876754161322</v>
      </c>
      <c r="I132">
        <f>(B132*B4+C132*C4+D132*D4+E132*E4+F132*F4)/SUM(B4:F4)</f>
        <v>-0.007722621401089945</v>
      </c>
    </row>
    <row r="133" spans="1:9" ht="12.75">
      <c r="A133" t="s">
        <v>93</v>
      </c>
      <c r="B133">
        <f>B93*10000/B62</f>
        <v>0.0749994881675735</v>
      </c>
      <c r="C133">
        <f>C93*10000/C62</f>
        <v>0.09004781629648527</v>
      </c>
      <c r="D133">
        <f>D93*10000/D62</f>
        <v>0.08212797399274226</v>
      </c>
      <c r="E133">
        <f>E93*10000/E62</f>
        <v>0.08946412394259218</v>
      </c>
      <c r="F133">
        <f>F93*10000/F62</f>
        <v>0.05051900742552117</v>
      </c>
      <c r="G133">
        <f>AVERAGE(C133:E133)</f>
        <v>0.0872133047439399</v>
      </c>
      <c r="H133">
        <f>STDEV(C133:E133)</f>
        <v>0.0044136850621454195</v>
      </c>
      <c r="I133">
        <f>(B133*B4+C133*C4+D133*D4+E133*E4+F133*F4)/SUM(B4:F4)</f>
        <v>0.0805571182358568</v>
      </c>
    </row>
    <row r="134" spans="1:9" ht="12.75">
      <c r="A134" t="s">
        <v>94</v>
      </c>
      <c r="B134">
        <f>B94*10000/B62</f>
        <v>-0.010534302644408326</v>
      </c>
      <c r="C134">
        <f>C94*10000/C62</f>
        <v>0.0030882428666511546</v>
      </c>
      <c r="D134">
        <f>D94*10000/D62</f>
        <v>0.004744135970442798</v>
      </c>
      <c r="E134">
        <f>E94*10000/E62</f>
        <v>0.00860884594726413</v>
      </c>
      <c r="F134">
        <f>F94*10000/F62</f>
        <v>-0.017648641516847755</v>
      </c>
      <c r="G134">
        <f>AVERAGE(C134:E134)</f>
        <v>0.0054804082614526945</v>
      </c>
      <c r="H134">
        <f>STDEV(C134:E134)</f>
        <v>0.002832990868022714</v>
      </c>
      <c r="I134">
        <f>(B134*B4+C134*C4+D134*D4+E134*E4+F134*F4)/SUM(B4:F4)</f>
        <v>7.799671561356454E-05</v>
      </c>
    </row>
    <row r="135" spans="1:9" ht="12.75">
      <c r="A135" t="s">
        <v>95</v>
      </c>
      <c r="B135">
        <f>B95*10000/B62</f>
        <v>-0.006251029232501275</v>
      </c>
      <c r="C135">
        <f>C95*10000/C62</f>
        <v>-0.00902627978447132</v>
      </c>
      <c r="D135">
        <f>D95*10000/D62</f>
        <v>-0.004803940203697956</v>
      </c>
      <c r="E135">
        <f>E95*10000/E62</f>
        <v>-0.0038105069291291906</v>
      </c>
      <c r="F135">
        <f>F95*10000/F62</f>
        <v>0.007024972983903538</v>
      </c>
      <c r="G135">
        <f>AVERAGE(C135:E135)</f>
        <v>-0.005880242305766155</v>
      </c>
      <c r="H135">
        <f>STDEV(C135:E135)</f>
        <v>0.002769456856645047</v>
      </c>
      <c r="I135">
        <f>(B135*B4+C135*C4+D135*D4+E135*E4+F135*F4)/SUM(B4:F4)</f>
        <v>-0.004216359930014906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2006-01-13T10:08:41Z</cp:lastPrinted>
  <dcterms:created xsi:type="dcterms:W3CDTF">2006-01-13T10:08:41Z</dcterms:created>
  <dcterms:modified xsi:type="dcterms:W3CDTF">2006-01-13T10:30:40Z</dcterms:modified>
  <cp:category/>
  <cp:version/>
  <cp:contentType/>
  <cp:contentStatus/>
</cp:coreProperties>
</file>