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<sst xmlns="http://schemas.openxmlformats.org/spreadsheetml/2006/main" count="204" uniqueCount="98">
  <si>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08/08/2005       07:35:13</t>
  </si>
  <si>
    <t>LISSNER</t>
  </si>
  <si>
    <t>HCMQAP636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</si>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</sst>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974060"/>
        <c:axId val="28518781"/>
      </c:lineChart>
      <c:catAx>
        <c:axId val="49974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18781"/>
        <c:crosses val="autoZero"/>
        <c:auto val="1"/>
        <c:lblOffset val="100"/>
        <c:noMultiLvlLbl val="0"/>
      </c:catAx>
      <c:valAx>
        <c:axId val="285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740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-0.003761</v>
      </c>
      <c r="D4" s="12">
        <v>-0.00376</v>
      </c>
      <c r="E4" s="12">
        <v>-0.003761</v>
      </c>
      <c r="F4" s="24">
        <v>-0.002088</v>
      </c>
      <c r="G4" s="34">
        <v>-0.011721</v>
      </c>
    </row>
    <row r="5" spans="1:7" ht="12.75" thickBot="1">
      <c r="A5" s="44" t="s">
        <v>13</v>
      </c>
      <c r="B5" s="45">
        <v>-4.090296</v>
      </c>
      <c r="C5" s="46">
        <v>-0.399602</v>
      </c>
      <c r="D5" s="46">
        <v>1.753224</v>
      </c>
      <c r="E5" s="46">
        <v>2.095373</v>
      </c>
      <c r="F5" s="47">
        <v>-1.825876</v>
      </c>
      <c r="G5" s="48">
        <v>10.07147</v>
      </c>
    </row>
    <row r="6" spans="1:7" ht="12.75" thickTop="1">
      <c r="A6" s="6" t="s">
        <v>14</v>
      </c>
      <c r="B6" s="39">
        <v>0.01243047</v>
      </c>
      <c r="C6" s="40">
        <v>128.4283</v>
      </c>
      <c r="D6" s="40">
        <v>22.86667</v>
      </c>
      <c r="E6" s="40">
        <v>5.317929</v>
      </c>
      <c r="F6" s="41">
        <v>-282.1161</v>
      </c>
      <c r="G6" s="42">
        <v>0.001716624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-1.939735</v>
      </c>
      <c r="C8" s="13">
        <v>-2.770755</v>
      </c>
      <c r="D8" s="13">
        <v>-0.7772238</v>
      </c>
      <c r="E8" s="13">
        <v>-1.033895</v>
      </c>
      <c r="F8" s="25">
        <v>-3.800094</v>
      </c>
      <c r="G8" s="35">
        <v>-1.890604</v>
      </c>
    </row>
    <row r="9" spans="1:7" ht="12">
      <c r="A9" s="20" t="s">
        <v>17</v>
      </c>
      <c r="B9" s="29">
        <v>-0.08293464</v>
      </c>
      <c r="C9" s="13">
        <v>0.1852275</v>
      </c>
      <c r="D9" s="13">
        <v>0.6963283</v>
      </c>
      <c r="E9" s="13">
        <v>0.2732162</v>
      </c>
      <c r="F9" s="25">
        <v>-1.557706</v>
      </c>
      <c r="G9" s="35">
        <v>0.05771709</v>
      </c>
    </row>
    <row r="10" spans="1:7" ht="12">
      <c r="A10" s="20" t="s">
        <v>18</v>
      </c>
      <c r="B10" s="29">
        <v>0.8954151</v>
      </c>
      <c r="C10" s="13">
        <v>0.509309</v>
      </c>
      <c r="D10" s="13">
        <v>0.3202022</v>
      </c>
      <c r="E10" s="13">
        <v>0.9314226</v>
      </c>
      <c r="F10" s="25">
        <v>-1.053806</v>
      </c>
      <c r="G10" s="35">
        <v>0.4124258</v>
      </c>
    </row>
    <row r="11" spans="1:7" ht="12">
      <c r="A11" s="21" t="s">
        <v>19</v>
      </c>
      <c r="B11" s="31">
        <v>1.916508</v>
      </c>
      <c r="C11" s="15">
        <v>1.295746</v>
      </c>
      <c r="D11" s="15">
        <v>1.582352</v>
      </c>
      <c r="E11" s="15">
        <v>1.241366</v>
      </c>
      <c r="F11" s="27">
        <v>12.52383</v>
      </c>
      <c r="G11" s="37">
        <v>2.941229</v>
      </c>
    </row>
    <row r="12" spans="1:7" ht="12">
      <c r="A12" s="20" t="s">
        <v>20</v>
      </c>
      <c r="B12" s="29">
        <v>0.323712</v>
      </c>
      <c r="C12" s="13">
        <v>-0.08249083</v>
      </c>
      <c r="D12" s="13">
        <v>-0.323808</v>
      </c>
      <c r="E12" s="13">
        <v>-0.2106335</v>
      </c>
      <c r="F12" s="25">
        <v>-0.1781148</v>
      </c>
      <c r="G12" s="35">
        <v>-0.1254262</v>
      </c>
    </row>
    <row r="13" spans="1:7" ht="12">
      <c r="A13" s="20" t="s">
        <v>21</v>
      </c>
      <c r="B13" s="29">
        <v>-0.07581828</v>
      </c>
      <c r="C13" s="13">
        <v>-0.03569628</v>
      </c>
      <c r="D13" s="13">
        <v>0.09293108</v>
      </c>
      <c r="E13" s="13">
        <v>0.04054722</v>
      </c>
      <c r="F13" s="25">
        <v>-0.2269677</v>
      </c>
      <c r="G13" s="35">
        <v>-0.01776773</v>
      </c>
    </row>
    <row r="14" spans="1:7" ht="12">
      <c r="A14" s="20" t="s">
        <v>22</v>
      </c>
      <c r="B14" s="29">
        <v>0.1207535</v>
      </c>
      <c r="C14" s="13">
        <v>0.04444444</v>
      </c>
      <c r="D14" s="13">
        <v>0.06804226</v>
      </c>
      <c r="E14" s="13">
        <v>0.04971464</v>
      </c>
      <c r="F14" s="25">
        <v>0.06299009</v>
      </c>
      <c r="G14" s="35">
        <v>0.06490038</v>
      </c>
    </row>
    <row r="15" spans="1:7" ht="12">
      <c r="A15" s="21" t="s">
        <v>23</v>
      </c>
      <c r="B15" s="31">
        <v>-0.4288095</v>
      </c>
      <c r="C15" s="15">
        <v>-0.1258208</v>
      </c>
      <c r="D15" s="15">
        <v>-0.0687967</v>
      </c>
      <c r="E15" s="15">
        <v>-0.1207297</v>
      </c>
      <c r="F15" s="27">
        <v>-0.4260453</v>
      </c>
      <c r="G15" s="37">
        <v>-0.1947908</v>
      </c>
    </row>
    <row r="16" spans="1:7" ht="12">
      <c r="A16" s="20" t="s">
        <v>24</v>
      </c>
      <c r="B16" s="29">
        <v>0.01674949</v>
      </c>
      <c r="C16" s="13">
        <v>-0.03186075</v>
      </c>
      <c r="D16" s="13">
        <v>-0.05150669</v>
      </c>
      <c r="E16" s="13">
        <v>-0.0278772</v>
      </c>
      <c r="F16" s="25">
        <v>0.005016153</v>
      </c>
      <c r="G16" s="35">
        <v>-0.02367469</v>
      </c>
    </row>
    <row r="17" spans="1:7" ht="12">
      <c r="A17" s="20" t="s">
        <v>25</v>
      </c>
      <c r="B17" s="29">
        <v>-0.007754025</v>
      </c>
      <c r="C17" s="13">
        <v>-0.01173544</v>
      </c>
      <c r="D17" s="13">
        <v>-0.02385881</v>
      </c>
      <c r="E17" s="13">
        <v>-0.0310552</v>
      </c>
      <c r="F17" s="25">
        <v>-0.02708523</v>
      </c>
      <c r="G17" s="35">
        <v>-0.02077809</v>
      </c>
    </row>
    <row r="18" spans="1:7" ht="12">
      <c r="A18" s="20" t="s">
        <v>26</v>
      </c>
      <c r="B18" s="29">
        <v>-0.01048824</v>
      </c>
      <c r="C18" s="13">
        <v>-0.03656792</v>
      </c>
      <c r="D18" s="13">
        <v>-0.0006334747</v>
      </c>
      <c r="E18" s="13">
        <v>-0.01699083</v>
      </c>
      <c r="F18" s="25">
        <v>0.03082024</v>
      </c>
      <c r="G18" s="35">
        <v>-0.01044446</v>
      </c>
    </row>
    <row r="19" spans="1:7" ht="12">
      <c r="A19" s="21" t="s">
        <v>27</v>
      </c>
      <c r="B19" s="31">
        <v>-0.2186361</v>
      </c>
      <c r="C19" s="15">
        <v>-0.1982285</v>
      </c>
      <c r="D19" s="15">
        <v>-0.2038158</v>
      </c>
      <c r="E19" s="15">
        <v>-0.1973336</v>
      </c>
      <c r="F19" s="27">
        <v>-0.1505161</v>
      </c>
      <c r="G19" s="37">
        <v>-0.195934</v>
      </c>
    </row>
    <row r="20" spans="1:7" ht="12.75" thickBot="1">
      <c r="A20" s="44" t="s">
        <v>28</v>
      </c>
      <c r="B20" s="45">
        <v>-0.0049602</v>
      </c>
      <c r="C20" s="46">
        <v>-0.0006509743</v>
      </c>
      <c r="D20" s="46">
        <v>0.001577773</v>
      </c>
      <c r="E20" s="46">
        <v>-0.00144571</v>
      </c>
      <c r="F20" s="47">
        <v>-0.0002675028</v>
      </c>
      <c r="G20" s="48">
        <v>-0.0008777513</v>
      </c>
    </row>
    <row r="21" spans="1:7" ht="12.75" thickTop="1">
      <c r="A21" s="6" t="s">
        <v>29</v>
      </c>
      <c r="B21" s="39">
        <v>-37.23318</v>
      </c>
      <c r="C21" s="40">
        <v>71.54222</v>
      </c>
      <c r="D21" s="40">
        <v>-4.66016</v>
      </c>
      <c r="E21" s="40">
        <v>-2.991155</v>
      </c>
      <c r="F21" s="41">
        <v>-74.77142</v>
      </c>
      <c r="G21" s="43">
        <v>0.00436714</v>
      </c>
    </row>
    <row r="22" spans="1:7" ht="12">
      <c r="A22" s="20" t="s">
        <v>30</v>
      </c>
      <c r="B22" s="29">
        <v>-81.80774</v>
      </c>
      <c r="C22" s="13">
        <v>-7.992042</v>
      </c>
      <c r="D22" s="13">
        <v>35.06463</v>
      </c>
      <c r="E22" s="13">
        <v>41.90771</v>
      </c>
      <c r="F22" s="25">
        <v>-36.51769</v>
      </c>
      <c r="G22" s="36">
        <v>0</v>
      </c>
    </row>
    <row r="23" spans="1:7" ht="12">
      <c r="A23" s="20" t="s">
        <v>31</v>
      </c>
      <c r="B23" s="29">
        <v>-1.950734</v>
      </c>
      <c r="C23" s="13">
        <v>1.16004</v>
      </c>
      <c r="D23" s="13">
        <v>1.58565</v>
      </c>
      <c r="E23" s="13">
        <v>-1.270125</v>
      </c>
      <c r="F23" s="25">
        <v>5.156336</v>
      </c>
      <c r="G23" s="35">
        <v>0.761722</v>
      </c>
    </row>
    <row r="24" spans="1:7" ht="12">
      <c r="A24" s="20" t="s">
        <v>32</v>
      </c>
      <c r="B24" s="29">
        <v>0.2940417</v>
      </c>
      <c r="C24" s="13">
        <v>2.426923</v>
      </c>
      <c r="D24" s="13">
        <v>2.074597</v>
      </c>
      <c r="E24" s="13">
        <v>1.510191</v>
      </c>
      <c r="F24" s="25">
        <v>2.621471</v>
      </c>
      <c r="G24" s="35">
        <v>1.839206</v>
      </c>
    </row>
    <row r="25" spans="1:7" ht="12">
      <c r="A25" s="20" t="s">
        <v>33</v>
      </c>
      <c r="B25" s="29">
        <v>-0.8496446</v>
      </c>
      <c r="C25" s="13">
        <v>-0.5054754</v>
      </c>
      <c r="D25" s="13">
        <v>-0.1104843</v>
      </c>
      <c r="E25" s="13">
        <v>-0.8766378</v>
      </c>
      <c r="F25" s="25">
        <v>-1.915633</v>
      </c>
      <c r="G25" s="35">
        <v>-0.7378912</v>
      </c>
    </row>
    <row r="26" spans="1:7" ht="12">
      <c r="A26" s="21" t="s">
        <v>34</v>
      </c>
      <c r="B26" s="31">
        <v>0.7590318</v>
      </c>
      <c r="C26" s="15">
        <v>0.1706495</v>
      </c>
      <c r="D26" s="15">
        <v>0.7357182</v>
      </c>
      <c r="E26" s="15">
        <v>-0.2451935</v>
      </c>
      <c r="F26" s="27">
        <v>1.137229</v>
      </c>
      <c r="G26" s="37">
        <v>0.4207926</v>
      </c>
    </row>
    <row r="27" spans="1:7" ht="12">
      <c r="A27" s="20" t="s">
        <v>35</v>
      </c>
      <c r="B27" s="29">
        <v>-0.01149527</v>
      </c>
      <c r="C27" s="13">
        <v>-0.01468972</v>
      </c>
      <c r="D27" s="13">
        <v>-0.08503801</v>
      </c>
      <c r="E27" s="13">
        <v>-0.1917885</v>
      </c>
      <c r="F27" s="25">
        <v>0.05042757</v>
      </c>
      <c r="G27" s="35">
        <v>-0.06507425</v>
      </c>
    </row>
    <row r="28" spans="1:7" ht="12">
      <c r="A28" s="20" t="s">
        <v>36</v>
      </c>
      <c r="B28" s="29">
        <v>-0.008591712</v>
      </c>
      <c r="C28" s="13">
        <v>0.3042287</v>
      </c>
      <c r="D28" s="13">
        <v>0.312841</v>
      </c>
      <c r="E28" s="13">
        <v>0.2624568</v>
      </c>
      <c r="F28" s="25">
        <v>0.2302678</v>
      </c>
      <c r="G28" s="35">
        <v>0.2411437</v>
      </c>
    </row>
    <row r="29" spans="1:7" ht="12">
      <c r="A29" s="20" t="s">
        <v>37</v>
      </c>
      <c r="B29" s="29">
        <v>-0.05956067</v>
      </c>
      <c r="C29" s="13">
        <v>-0.03345527</v>
      </c>
      <c r="D29" s="13">
        <v>0.01154181</v>
      </c>
      <c r="E29" s="13">
        <v>-0.02221012</v>
      </c>
      <c r="F29" s="25">
        <v>-0.1115637</v>
      </c>
      <c r="G29" s="35">
        <v>-0.03412951</v>
      </c>
    </row>
    <row r="30" spans="1:7" ht="12">
      <c r="A30" s="21" t="s">
        <v>38</v>
      </c>
      <c r="B30" s="31">
        <v>0.08216101</v>
      </c>
      <c r="C30" s="15">
        <v>0.1544572</v>
      </c>
      <c r="D30" s="15">
        <v>0.1076718</v>
      </c>
      <c r="E30" s="15">
        <v>-0.03855251</v>
      </c>
      <c r="F30" s="27">
        <v>0.2197289</v>
      </c>
      <c r="G30" s="37">
        <v>0.0950135</v>
      </c>
    </row>
    <row r="31" spans="1:7" ht="12">
      <c r="A31" s="20" t="s">
        <v>39</v>
      </c>
      <c r="B31" s="29">
        <v>0.02103713</v>
      </c>
      <c r="C31" s="13">
        <v>-0.009184295</v>
      </c>
      <c r="D31" s="13">
        <v>-0.01543001</v>
      </c>
      <c r="E31" s="13">
        <v>0.01510503</v>
      </c>
      <c r="F31" s="25">
        <v>0.01179056</v>
      </c>
      <c r="G31" s="35">
        <v>0.002327761</v>
      </c>
    </row>
    <row r="32" spans="1:7" ht="12">
      <c r="A32" s="20" t="s">
        <v>40</v>
      </c>
      <c r="B32" s="29">
        <v>0.007979441</v>
      </c>
      <c r="C32" s="13">
        <v>0.0420471</v>
      </c>
      <c r="D32" s="13">
        <v>0.04729626</v>
      </c>
      <c r="E32" s="13">
        <v>0.03786109</v>
      </c>
      <c r="F32" s="25">
        <v>0.01710677</v>
      </c>
      <c r="G32" s="35">
        <v>0.03404444</v>
      </c>
    </row>
    <row r="33" spans="1:7" ht="12">
      <c r="A33" s="20" t="s">
        <v>41</v>
      </c>
      <c r="B33" s="29">
        <v>0.08300227</v>
      </c>
      <c r="C33" s="13">
        <v>0.04681321</v>
      </c>
      <c r="D33" s="13">
        <v>0.05872945</v>
      </c>
      <c r="E33" s="13">
        <v>0.06883895</v>
      </c>
      <c r="F33" s="25">
        <v>0.0591384</v>
      </c>
      <c r="G33" s="35">
        <v>0.0618576</v>
      </c>
    </row>
    <row r="34" spans="1:7" ht="12">
      <c r="A34" s="21" t="s">
        <v>42</v>
      </c>
      <c r="B34" s="31">
        <v>0.01250989</v>
      </c>
      <c r="C34" s="15">
        <v>0.01337829</v>
      </c>
      <c r="D34" s="15">
        <v>0.006862658</v>
      </c>
      <c r="E34" s="15">
        <v>-0.007890392</v>
      </c>
      <c r="F34" s="27">
        <v>-0.03204351</v>
      </c>
      <c r="G34" s="37">
        <v>0.0004847443</v>
      </c>
    </row>
    <row r="35" spans="1:7" ht="12.75" thickBot="1">
      <c r="A35" s="22" t="s">
        <v>43</v>
      </c>
      <c r="B35" s="32">
        <v>-0.004106481</v>
      </c>
      <c r="C35" s="16">
        <v>-0.00249374</v>
      </c>
      <c r="D35" s="16">
        <v>0.0007895523</v>
      </c>
      <c r="E35" s="16">
        <v>0.0005221371</v>
      </c>
      <c r="F35" s="28">
        <v>0.0003945664</v>
      </c>
      <c r="G35" s="38">
        <v>-0.0008255526</v>
      </c>
    </row>
    <row r="36" spans="1:7" ht="12">
      <c r="A36" s="4" t="s">
        <v>44</v>
      </c>
      <c r="B36" s="3">
        <v>19.55261</v>
      </c>
      <c r="C36" s="3">
        <v>19.55566</v>
      </c>
      <c r="D36" s="3">
        <v>19.56787</v>
      </c>
      <c r="E36" s="3">
        <v>19.57398</v>
      </c>
      <c r="F36" s="3">
        <v>19.58618</v>
      </c>
      <c r="G36" s="3"/>
    </row>
    <row r="37" spans="1:6" ht="12">
      <c r="A37" s="4" t="s">
        <v>45</v>
      </c>
      <c r="B37" s="2">
        <v>0.4297892</v>
      </c>
      <c r="C37" s="2">
        <v>0.4023234</v>
      </c>
      <c r="D37" s="2">
        <v>0.3896078</v>
      </c>
      <c r="E37" s="2">
        <v>0.3880819</v>
      </c>
      <c r="F37" s="2">
        <v>0.382487</v>
      </c>
    </row>
    <row r="38" spans="1:7" ht="12">
      <c r="A38" s="4" t="s">
        <v>53</v>
      </c>
      <c r="B38" s="2">
        <v>0</v>
      </c>
      <c r="C38" s="2">
        <v>-0.0002182308</v>
      </c>
      <c r="D38" s="2">
        <v>-3.884508E-05</v>
      </c>
      <c r="E38" s="2">
        <v>0</v>
      </c>
      <c r="F38" s="2">
        <v>0.0004791268</v>
      </c>
      <c r="G38" s="2">
        <v>-7.677318E-05</v>
      </c>
    </row>
    <row r="39" spans="1:7" ht="12.75" thickBot="1">
      <c r="A39" s="4" t="s">
        <v>54</v>
      </c>
      <c r="B39" s="2">
        <v>6.3292E-05</v>
      </c>
      <c r="C39" s="2">
        <v>-0.0001217962</v>
      </c>
      <c r="D39" s="2">
        <v>0</v>
      </c>
      <c r="E39" s="2">
        <v>0</v>
      </c>
      <c r="F39" s="2">
        <v>0.0001288611</v>
      </c>
      <c r="G39" s="2">
        <v>0.0006889069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3.116606</v>
      </c>
      <c r="F40" s="17" t="s">
        <v>48</v>
      </c>
      <c r="G40" s="8">
        <v>55.124501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0.003761</v>
      </c>
      <c r="D4">
        <v>0.00376</v>
      </c>
      <c r="E4">
        <v>0.003761</v>
      </c>
      <c r="F4">
        <v>0.002088</v>
      </c>
      <c r="G4">
        <v>0.011721</v>
      </c>
    </row>
    <row r="5" spans="1:7" ht="12.75">
      <c r="A5" t="s">
        <v>13</v>
      </c>
      <c r="B5">
        <v>-4.090296</v>
      </c>
      <c r="C5">
        <v>-0.399602</v>
      </c>
      <c r="D5">
        <v>1.753224</v>
      </c>
      <c r="E5">
        <v>2.095373</v>
      </c>
      <c r="F5">
        <v>-1.825876</v>
      </c>
      <c r="G5">
        <v>10.07147</v>
      </c>
    </row>
    <row r="6" spans="1:7" ht="12.75">
      <c r="A6" t="s">
        <v>14</v>
      </c>
      <c r="B6" s="49">
        <v>0.01243047</v>
      </c>
      <c r="C6" s="49">
        <v>128.4283</v>
      </c>
      <c r="D6" s="49">
        <v>22.86667</v>
      </c>
      <c r="E6" s="49">
        <v>5.317929</v>
      </c>
      <c r="F6" s="49">
        <v>-282.1161</v>
      </c>
      <c r="G6" s="49">
        <v>0.001716624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-1.939735</v>
      </c>
      <c r="C8" s="49">
        <v>-2.770755</v>
      </c>
      <c r="D8" s="49">
        <v>-0.7772238</v>
      </c>
      <c r="E8" s="49">
        <v>-1.033895</v>
      </c>
      <c r="F8" s="49">
        <v>-3.800094</v>
      </c>
      <c r="G8" s="49">
        <v>-1.890604</v>
      </c>
    </row>
    <row r="9" spans="1:7" ht="12.75">
      <c r="A9" t="s">
        <v>17</v>
      </c>
      <c r="B9" s="49">
        <v>-0.08293464</v>
      </c>
      <c r="C9" s="49">
        <v>0.1852275</v>
      </c>
      <c r="D9" s="49">
        <v>0.6963283</v>
      </c>
      <c r="E9" s="49">
        <v>0.2732162</v>
      </c>
      <c r="F9" s="49">
        <v>-1.557706</v>
      </c>
      <c r="G9" s="49">
        <v>0.05771709</v>
      </c>
    </row>
    <row r="10" spans="1:7" ht="12.75">
      <c r="A10" t="s">
        <v>18</v>
      </c>
      <c r="B10" s="49">
        <v>0.8954151</v>
      </c>
      <c r="C10" s="49">
        <v>0.509309</v>
      </c>
      <c r="D10" s="49">
        <v>0.3202022</v>
      </c>
      <c r="E10" s="49">
        <v>0.9314226</v>
      </c>
      <c r="F10" s="49">
        <v>-1.053806</v>
      </c>
      <c r="G10" s="49">
        <v>0.4124258</v>
      </c>
    </row>
    <row r="11" spans="1:7" ht="12.75">
      <c r="A11" t="s">
        <v>19</v>
      </c>
      <c r="B11" s="49">
        <v>1.916508</v>
      </c>
      <c r="C11" s="49">
        <v>1.295746</v>
      </c>
      <c r="D11" s="49">
        <v>1.582352</v>
      </c>
      <c r="E11" s="49">
        <v>1.241366</v>
      </c>
      <c r="F11" s="49">
        <v>12.52383</v>
      </c>
      <c r="G11" s="49">
        <v>2.941229</v>
      </c>
    </row>
    <row r="12" spans="1:7" ht="12.75">
      <c r="A12" t="s">
        <v>20</v>
      </c>
      <c r="B12" s="49">
        <v>0.323712</v>
      </c>
      <c r="C12" s="49">
        <v>-0.08249083</v>
      </c>
      <c r="D12" s="49">
        <v>-0.323808</v>
      </c>
      <c r="E12" s="49">
        <v>-0.2106335</v>
      </c>
      <c r="F12" s="49">
        <v>-0.1781148</v>
      </c>
      <c r="G12" s="49">
        <v>-0.1254262</v>
      </c>
    </row>
    <row r="13" spans="1:7" ht="12.75">
      <c r="A13" t="s">
        <v>21</v>
      </c>
      <c r="B13" s="49">
        <v>-0.07581828</v>
      </c>
      <c r="C13" s="49">
        <v>-0.03569628</v>
      </c>
      <c r="D13" s="49">
        <v>0.09293108</v>
      </c>
      <c r="E13" s="49">
        <v>0.04054722</v>
      </c>
      <c r="F13" s="49">
        <v>-0.2269677</v>
      </c>
      <c r="G13" s="49">
        <v>-0.01776773</v>
      </c>
    </row>
    <row r="14" spans="1:7" ht="12.75">
      <c r="A14" t="s">
        <v>22</v>
      </c>
      <c r="B14" s="49">
        <v>0.1207535</v>
      </c>
      <c r="C14" s="49">
        <v>0.04444444</v>
      </c>
      <c r="D14" s="49">
        <v>0.06804226</v>
      </c>
      <c r="E14" s="49">
        <v>0.04971464</v>
      </c>
      <c r="F14" s="49">
        <v>0.06299009</v>
      </c>
      <c r="G14" s="49">
        <v>0.06490038</v>
      </c>
    </row>
    <row r="15" spans="1:7" ht="12.75">
      <c r="A15" t="s">
        <v>23</v>
      </c>
      <c r="B15" s="49">
        <v>-0.4288095</v>
      </c>
      <c r="C15" s="49">
        <v>-0.1258208</v>
      </c>
      <c r="D15" s="49">
        <v>-0.0687967</v>
      </c>
      <c r="E15" s="49">
        <v>-0.1207297</v>
      </c>
      <c r="F15" s="49">
        <v>-0.4260453</v>
      </c>
      <c r="G15" s="49">
        <v>-0.1947908</v>
      </c>
    </row>
    <row r="16" spans="1:7" ht="12.75">
      <c r="A16" t="s">
        <v>24</v>
      </c>
      <c r="B16" s="49">
        <v>0.01674949</v>
      </c>
      <c r="C16" s="49">
        <v>-0.03186075</v>
      </c>
      <c r="D16" s="49">
        <v>-0.05150669</v>
      </c>
      <c r="E16" s="49">
        <v>-0.0278772</v>
      </c>
      <c r="F16" s="49">
        <v>0.005016153</v>
      </c>
      <c r="G16" s="49">
        <v>-0.02367469</v>
      </c>
    </row>
    <row r="17" spans="1:7" ht="12.75">
      <c r="A17" t="s">
        <v>25</v>
      </c>
      <c r="B17" s="49">
        <v>-0.007754025</v>
      </c>
      <c r="C17" s="49">
        <v>-0.01173544</v>
      </c>
      <c r="D17" s="49">
        <v>-0.02385881</v>
      </c>
      <c r="E17" s="49">
        <v>-0.0310552</v>
      </c>
      <c r="F17" s="49">
        <v>-0.02708523</v>
      </c>
      <c r="G17" s="49">
        <v>-0.02077809</v>
      </c>
    </row>
    <row r="18" spans="1:7" ht="12.75">
      <c r="A18" t="s">
        <v>26</v>
      </c>
      <c r="B18" s="49">
        <v>-0.01048824</v>
      </c>
      <c r="C18" s="49">
        <v>-0.03656792</v>
      </c>
      <c r="D18" s="49">
        <v>-0.0006334747</v>
      </c>
      <c r="E18" s="49">
        <v>-0.01699083</v>
      </c>
      <c r="F18" s="49">
        <v>0.03082024</v>
      </c>
      <c r="G18" s="49">
        <v>-0.01044446</v>
      </c>
    </row>
    <row r="19" spans="1:7" ht="12.75">
      <c r="A19" t="s">
        <v>27</v>
      </c>
      <c r="B19" s="49">
        <v>-0.2186361</v>
      </c>
      <c r="C19" s="49">
        <v>-0.1982285</v>
      </c>
      <c r="D19" s="49">
        <v>-0.2038158</v>
      </c>
      <c r="E19" s="49">
        <v>-0.1973336</v>
      </c>
      <c r="F19" s="49">
        <v>-0.1505161</v>
      </c>
      <c r="G19" s="49">
        <v>-0.195934</v>
      </c>
    </row>
    <row r="20" spans="1:7" ht="12.75">
      <c r="A20" t="s">
        <v>28</v>
      </c>
      <c r="B20" s="49">
        <v>-0.0049602</v>
      </c>
      <c r="C20" s="49">
        <v>-0.0006509743</v>
      </c>
      <c r="D20" s="49">
        <v>0.001577773</v>
      </c>
      <c r="E20" s="49">
        <v>-0.00144571</v>
      </c>
      <c r="F20" s="49">
        <v>-0.0002675028</v>
      </c>
      <c r="G20" s="49">
        <v>-0.0008777513</v>
      </c>
    </row>
    <row r="21" spans="1:7" ht="12.75">
      <c r="A21" t="s">
        <v>29</v>
      </c>
      <c r="B21" s="49">
        <v>-37.23318</v>
      </c>
      <c r="C21" s="49">
        <v>71.54222</v>
      </c>
      <c r="D21" s="49">
        <v>-4.66016</v>
      </c>
      <c r="E21" s="49">
        <v>-2.991155</v>
      </c>
      <c r="F21" s="49">
        <v>-74.77142</v>
      </c>
      <c r="G21" s="49">
        <v>0.00436714</v>
      </c>
    </row>
    <row r="22" spans="1:7" ht="12.75">
      <c r="A22" t="s">
        <v>30</v>
      </c>
      <c r="B22" s="49">
        <v>-81.80774</v>
      </c>
      <c r="C22" s="49">
        <v>-7.992042</v>
      </c>
      <c r="D22" s="49">
        <v>35.06463</v>
      </c>
      <c r="E22" s="49">
        <v>41.90771</v>
      </c>
      <c r="F22" s="49">
        <v>-36.51769</v>
      </c>
      <c r="G22" s="49">
        <v>0</v>
      </c>
    </row>
    <row r="23" spans="1:7" ht="12.75">
      <c r="A23" t="s">
        <v>31</v>
      </c>
      <c r="B23" s="49">
        <v>-1.950734</v>
      </c>
      <c r="C23" s="49">
        <v>1.16004</v>
      </c>
      <c r="D23" s="49">
        <v>1.58565</v>
      </c>
      <c r="E23" s="49">
        <v>-1.270125</v>
      </c>
      <c r="F23" s="49">
        <v>5.156336</v>
      </c>
      <c r="G23" s="49">
        <v>0.761722</v>
      </c>
    </row>
    <row r="24" spans="1:7" ht="12.75">
      <c r="A24" t="s">
        <v>32</v>
      </c>
      <c r="B24" s="49">
        <v>0.2940417</v>
      </c>
      <c r="C24" s="49">
        <v>2.426923</v>
      </c>
      <c r="D24" s="49">
        <v>2.074597</v>
      </c>
      <c r="E24" s="49">
        <v>1.510191</v>
      </c>
      <c r="F24" s="49">
        <v>2.621471</v>
      </c>
      <c r="G24" s="49">
        <v>1.839206</v>
      </c>
    </row>
    <row r="25" spans="1:7" ht="12.75">
      <c r="A25" t="s">
        <v>33</v>
      </c>
      <c r="B25" s="49">
        <v>-0.8496446</v>
      </c>
      <c r="C25" s="49">
        <v>-0.5054754</v>
      </c>
      <c r="D25" s="49">
        <v>-0.1104843</v>
      </c>
      <c r="E25" s="49">
        <v>-0.8766378</v>
      </c>
      <c r="F25" s="49">
        <v>-1.915633</v>
      </c>
      <c r="G25" s="49">
        <v>-0.7378912</v>
      </c>
    </row>
    <row r="26" spans="1:7" ht="12.75">
      <c r="A26" t="s">
        <v>34</v>
      </c>
      <c r="B26" s="49">
        <v>0.7590318</v>
      </c>
      <c r="C26" s="49">
        <v>0.1706495</v>
      </c>
      <c r="D26" s="49">
        <v>0.7357182</v>
      </c>
      <c r="E26" s="49">
        <v>-0.2451935</v>
      </c>
      <c r="F26" s="49">
        <v>1.137229</v>
      </c>
      <c r="G26" s="49">
        <v>0.4207926</v>
      </c>
    </row>
    <row r="27" spans="1:7" ht="12.75">
      <c r="A27" t="s">
        <v>35</v>
      </c>
      <c r="B27" s="49">
        <v>-0.01149527</v>
      </c>
      <c r="C27" s="49">
        <v>-0.01468972</v>
      </c>
      <c r="D27" s="49">
        <v>-0.08503801</v>
      </c>
      <c r="E27" s="49">
        <v>-0.1917885</v>
      </c>
      <c r="F27" s="49">
        <v>0.05042757</v>
      </c>
      <c r="G27" s="49">
        <v>-0.06507425</v>
      </c>
    </row>
    <row r="28" spans="1:7" ht="12.75">
      <c r="A28" t="s">
        <v>36</v>
      </c>
      <c r="B28" s="49">
        <v>-0.008591712</v>
      </c>
      <c r="C28" s="49">
        <v>0.3042287</v>
      </c>
      <c r="D28" s="49">
        <v>0.312841</v>
      </c>
      <c r="E28" s="49">
        <v>0.2624568</v>
      </c>
      <c r="F28" s="49">
        <v>0.2302678</v>
      </c>
      <c r="G28" s="49">
        <v>0.2411437</v>
      </c>
    </row>
    <row r="29" spans="1:7" ht="12.75">
      <c r="A29" t="s">
        <v>37</v>
      </c>
      <c r="B29" s="49">
        <v>-0.05956067</v>
      </c>
      <c r="C29" s="49">
        <v>-0.03345527</v>
      </c>
      <c r="D29" s="49">
        <v>0.01154181</v>
      </c>
      <c r="E29" s="49">
        <v>-0.02221012</v>
      </c>
      <c r="F29" s="49">
        <v>-0.1115637</v>
      </c>
      <c r="G29" s="49">
        <v>-0.03412951</v>
      </c>
    </row>
    <row r="30" spans="1:7" ht="12.75">
      <c r="A30" t="s">
        <v>38</v>
      </c>
      <c r="B30" s="49">
        <v>0.08216101</v>
      </c>
      <c r="C30" s="49">
        <v>0.1544572</v>
      </c>
      <c r="D30" s="49">
        <v>0.1076718</v>
      </c>
      <c r="E30" s="49">
        <v>-0.03855251</v>
      </c>
      <c r="F30" s="49">
        <v>0.2197289</v>
      </c>
      <c r="G30" s="49">
        <v>0.0950135</v>
      </c>
    </row>
    <row r="31" spans="1:7" ht="12.75">
      <c r="A31" t="s">
        <v>39</v>
      </c>
      <c r="B31" s="49">
        <v>0.02103713</v>
      </c>
      <c r="C31" s="49">
        <v>-0.009184295</v>
      </c>
      <c r="D31" s="49">
        <v>-0.01543001</v>
      </c>
      <c r="E31" s="49">
        <v>0.01510503</v>
      </c>
      <c r="F31" s="49">
        <v>0.01179056</v>
      </c>
      <c r="G31" s="49">
        <v>0.002327761</v>
      </c>
    </row>
    <row r="32" spans="1:7" ht="12.75">
      <c r="A32" t="s">
        <v>40</v>
      </c>
      <c r="B32" s="49">
        <v>0.007979441</v>
      </c>
      <c r="C32" s="49">
        <v>0.0420471</v>
      </c>
      <c r="D32" s="49">
        <v>0.04729626</v>
      </c>
      <c r="E32" s="49">
        <v>0.03786109</v>
      </c>
      <c r="F32" s="49">
        <v>0.01710677</v>
      </c>
      <c r="G32" s="49">
        <v>0.03404444</v>
      </c>
    </row>
    <row r="33" spans="1:7" ht="12.75">
      <c r="A33" t="s">
        <v>41</v>
      </c>
      <c r="B33" s="49">
        <v>0.08300227</v>
      </c>
      <c r="C33" s="49">
        <v>0.04681321</v>
      </c>
      <c r="D33" s="49">
        <v>0.05872945</v>
      </c>
      <c r="E33" s="49">
        <v>0.06883895</v>
      </c>
      <c r="F33" s="49">
        <v>0.0591384</v>
      </c>
      <c r="G33" s="49">
        <v>0.0618576</v>
      </c>
    </row>
    <row r="34" spans="1:7" ht="12.75">
      <c r="A34" t="s">
        <v>42</v>
      </c>
      <c r="B34" s="49">
        <v>0.01250989</v>
      </c>
      <c r="C34" s="49">
        <v>0.01337829</v>
      </c>
      <c r="D34" s="49">
        <v>0.006862658</v>
      </c>
      <c r="E34" s="49">
        <v>-0.007890392</v>
      </c>
      <c r="F34" s="49">
        <v>-0.03204351</v>
      </c>
      <c r="G34" s="49">
        <v>0.0004847443</v>
      </c>
    </row>
    <row r="35" spans="1:7" ht="12.75">
      <c r="A35" t="s">
        <v>43</v>
      </c>
      <c r="B35" s="49">
        <v>-0.004106481</v>
      </c>
      <c r="C35" s="49">
        <v>-0.00249374</v>
      </c>
      <c r="D35" s="49">
        <v>0.0007895523</v>
      </c>
      <c r="E35" s="49">
        <v>0.0005221371</v>
      </c>
      <c r="F35" s="49">
        <v>0.0003945664</v>
      </c>
      <c r="G35" s="49">
        <v>-0.0008255526</v>
      </c>
    </row>
    <row r="36" spans="1:6" ht="12.75">
      <c r="A36" t="s">
        <v>44</v>
      </c>
      <c r="B36" s="49">
        <v>19.55261</v>
      </c>
      <c r="C36" s="49">
        <v>19.55566</v>
      </c>
      <c r="D36" s="49">
        <v>19.56787</v>
      </c>
      <c r="E36" s="49">
        <v>19.57398</v>
      </c>
      <c r="F36" s="49">
        <v>19.58618</v>
      </c>
    </row>
    <row r="37" spans="1:6" ht="12.75">
      <c r="A37" t="s">
        <v>45</v>
      </c>
      <c r="B37" s="49">
        <v>0.4297892</v>
      </c>
      <c r="C37" s="49">
        <v>0.4023234</v>
      </c>
      <c r="D37" s="49">
        <v>0.3896078</v>
      </c>
      <c r="E37" s="49">
        <v>0.3880819</v>
      </c>
      <c r="F37" s="49">
        <v>0.382487</v>
      </c>
    </row>
    <row r="38" spans="1:7" ht="12.75">
      <c r="A38" t="s">
        <v>55</v>
      </c>
      <c r="B38" s="49">
        <v>0</v>
      </c>
      <c r="C38" s="49">
        <v>-0.0002182308</v>
      </c>
      <c r="D38" s="49">
        <v>-3.884508E-05</v>
      </c>
      <c r="E38" s="49">
        <v>0</v>
      </c>
      <c r="F38" s="49">
        <v>0.0004791268</v>
      </c>
      <c r="G38" s="49">
        <v>-7.677318E-05</v>
      </c>
    </row>
    <row r="39" spans="1:7" ht="12.75">
      <c r="A39" t="s">
        <v>56</v>
      </c>
      <c r="B39" s="49">
        <v>6.3292E-05</v>
      </c>
      <c r="C39" s="49">
        <v>-0.0001217962</v>
      </c>
      <c r="D39" s="49">
        <v>0</v>
      </c>
      <c r="E39" s="49">
        <v>0</v>
      </c>
      <c r="F39" s="49">
        <v>0.0001288611</v>
      </c>
      <c r="G39" s="49">
        <v>0.0006889069</v>
      </c>
    </row>
    <row r="40" spans="2:7" ht="12.75">
      <c r="B40" t="s">
        <v>46</v>
      </c>
      <c r="C40">
        <v>-0.003761</v>
      </c>
      <c r="D40" t="s">
        <v>47</v>
      </c>
      <c r="E40">
        <v>3.116606</v>
      </c>
      <c r="F40" t="s">
        <v>48</v>
      </c>
      <c r="G40">
        <v>55.124501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-5.389093249575911E-07</v>
      </c>
      <c r="C50">
        <f>-0.017/(C7*C7+C22*C22)*(C21*C22+C6*C7)</f>
        <v>-0.00021823076997744563</v>
      </c>
      <c r="D50">
        <f>-0.017/(D7*D7+D22*D22)*(D21*D22+D6*D7)</f>
        <v>-3.8845082235085744E-05</v>
      </c>
      <c r="E50">
        <f>-0.017/(E7*E7+E22*E22)*(E21*E22+E6*E7)</f>
        <v>-9.019010985492368E-06</v>
      </c>
      <c r="F50">
        <f>-0.017/(F7*F7+F22*F22)*(F21*F22+F6*F7)</f>
        <v>0.0004791267991232283</v>
      </c>
      <c r="G50">
        <f>(B50*B$4+C50*C$4+D50*D$4+E50*E$4+F50*F$4)/SUM(B$4:F$4)</f>
        <v>-9.885565647061862E-08</v>
      </c>
    </row>
    <row r="51" spans="1:7" ht="12.75">
      <c r="A51" t="s">
        <v>59</v>
      </c>
      <c r="B51">
        <f>-0.017/(B7*B7+B22*B22)*(B21*B7-B6*B22)</f>
        <v>6.329199730460603E-05</v>
      </c>
      <c r="C51">
        <f>-0.017/(C7*C7+C22*C22)*(C21*C7-C6*C22)</f>
        <v>-0.00012179618494793519</v>
      </c>
      <c r="D51">
        <f>-0.017/(D7*D7+D22*D22)*(D21*D7-D6*D22)</f>
        <v>8.058480843589287E-06</v>
      </c>
      <c r="E51">
        <f>-0.017/(E7*E7+E22*E22)*(E21*E7-E6*E22)</f>
        <v>5.122760109686682E-06</v>
      </c>
      <c r="F51">
        <f>-0.017/(F7*F7+F22*F22)*(F21*F7-F6*F22)</f>
        <v>0.00012886107439210746</v>
      </c>
      <c r="G51">
        <f>(B51*B$4+C51*C$4+D51*D$4+E51*E$4+F51*F$4)/SUM(B$4:F$4)</f>
        <v>2.298768006636675E-07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3.469446951953614E-17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10000.01464837557</v>
      </c>
      <c r="C62">
        <f>C7+(2/0.017)*(C8*C50-C23*C51)</f>
        <v>10000.087759110995</v>
      </c>
      <c r="D62">
        <f>D7+(2/0.017)*(D8*D50-D23*D51)</f>
        <v>10000.002048634386</v>
      </c>
      <c r="E62">
        <f>E7+(2/0.017)*(E8*E50-E23*E51)</f>
        <v>10000.00186250071</v>
      </c>
      <c r="F62">
        <f>F7+(2/0.017)*(F8*F50-F23*F51)</f>
        <v>9999.707626132767</v>
      </c>
    </row>
    <row r="63" spans="1:6" ht="12.75">
      <c r="A63" t="s">
        <v>67</v>
      </c>
      <c r="B63">
        <f>B8+(3/0.017)*(B9*B50-B24*B51)</f>
        <v>-1.9430113162764089</v>
      </c>
      <c r="C63">
        <f>C8+(3/0.017)*(C9*C50-C24*C51)</f>
        <v>-2.725725419538282</v>
      </c>
      <c r="D63">
        <f>D8+(3/0.017)*(D9*D50-D24*D51)</f>
        <v>-0.7849473935750798</v>
      </c>
      <c r="E63">
        <f>E8+(3/0.017)*(E9*E50-E24*E51)</f>
        <v>-1.0356950857862393</v>
      </c>
      <c r="F63">
        <f>F8+(3/0.017)*(F9*F50-F24*F51)</f>
        <v>-3.9914135751710824</v>
      </c>
    </row>
    <row r="64" spans="1:6" ht="12.75">
      <c r="A64" t="s">
        <v>68</v>
      </c>
      <c r="B64">
        <f>B9+(4/0.017)*(B10*B50-B25*B51)</f>
        <v>-0.07039507383859407</v>
      </c>
      <c r="C64">
        <f>C9+(4/0.017)*(C10*C50-C25*C51)</f>
        <v>0.14458941281612367</v>
      </c>
      <c r="D64">
        <f>D9+(4/0.017)*(D10*D50-D25*D51)</f>
        <v>0.6936111364292263</v>
      </c>
      <c r="E64">
        <f>E9+(4/0.017)*(E10*E50-E25*E51)</f>
        <v>0.2722962692919877</v>
      </c>
      <c r="F64">
        <f>F9+(4/0.017)*(F10*F50-F25*F51)</f>
        <v>-1.6184250986249122</v>
      </c>
    </row>
    <row r="65" spans="1:6" ht="12.75">
      <c r="A65" t="s">
        <v>69</v>
      </c>
      <c r="B65">
        <f>B10+(5/0.017)*(B11*B50-B26*B51)</f>
        <v>0.8809817286258042</v>
      </c>
      <c r="C65">
        <f>C10+(5/0.017)*(C11*C50-C26*C51)</f>
        <v>0.43225394434943454</v>
      </c>
      <c r="D65">
        <f>D10+(5/0.017)*(D11*D50-D26*D51)</f>
        <v>0.3003800339453434</v>
      </c>
      <c r="E65">
        <f>E10+(5/0.017)*(E11*E50-E26*E51)</f>
        <v>0.9284991217323346</v>
      </c>
      <c r="F65">
        <f>F10+(5/0.017)*(F11*F50-F26*F51)</f>
        <v>0.6679463617334114</v>
      </c>
    </row>
    <row r="66" spans="1:6" ht="12.75">
      <c r="A66" t="s">
        <v>70</v>
      </c>
      <c r="B66">
        <f>B11+(6/0.017)*(B12*B50-B27*B51)</f>
        <v>1.91670321429969</v>
      </c>
      <c r="C66">
        <f>C11+(6/0.017)*(C12*C50-C27*C51)</f>
        <v>1.3014681948798914</v>
      </c>
      <c r="D66">
        <f>D11+(6/0.017)*(D12*D50-D27*D51)</f>
        <v>1.5870332796104496</v>
      </c>
      <c r="E66">
        <f>E11+(6/0.017)*(E12*E50-E27*E51)</f>
        <v>1.2423832443509562</v>
      </c>
      <c r="F66">
        <f>F11+(6/0.017)*(F12*F50-F27*F51)</f>
        <v>12.49141668534718</v>
      </c>
    </row>
    <row r="67" spans="1:6" ht="12.75">
      <c r="A67" t="s">
        <v>71</v>
      </c>
      <c r="B67">
        <f>B12+(7/0.017)*(B13*B50-B28*B51)</f>
        <v>0.32395273650211065</v>
      </c>
      <c r="C67">
        <f>C12+(7/0.017)*(C13*C50-C28*C51)</f>
        <v>-0.06402568577824691</v>
      </c>
      <c r="D67">
        <f>D12+(7/0.017)*(D13*D50-D28*D51)</f>
        <v>-0.32633250415015835</v>
      </c>
      <c r="E67">
        <f>E12+(7/0.017)*(E13*E50-E28*E51)</f>
        <v>-0.21133769960806884</v>
      </c>
      <c r="F67">
        <f>F12+(7/0.017)*(F13*F50-F28*F51)</f>
        <v>-0.23511080270463977</v>
      </c>
    </row>
    <row r="68" spans="1:6" ht="12.75">
      <c r="A68" t="s">
        <v>72</v>
      </c>
      <c r="B68">
        <f>B13+(8/0.017)*(B14*B50-B29*B51)</f>
        <v>-0.07407492066920976</v>
      </c>
      <c r="C68">
        <f>C13+(8/0.017)*(C14*C50-C29*C51)</f>
        <v>-0.04217810052462093</v>
      </c>
      <c r="D68">
        <f>D13+(8/0.017)*(D14*D50-D29*D51)</f>
        <v>0.09164349569884873</v>
      </c>
      <c r="E68">
        <f>E13+(8/0.017)*(E14*E50-E29*E51)</f>
        <v>0.04038976128586709</v>
      </c>
      <c r="F68">
        <f>F13+(8/0.017)*(F14*F50-F29*F51)</f>
        <v>-0.2059999548501916</v>
      </c>
    </row>
    <row r="69" spans="1:6" ht="12.75">
      <c r="A69" t="s">
        <v>73</v>
      </c>
      <c r="B69">
        <f>B14+(9/0.017)*(B15*B50-B30*B51)</f>
        <v>0.11812282912543826</v>
      </c>
      <c r="C69">
        <f>C14+(9/0.017)*(C15*C50-C30*C51)</f>
        <v>0.06894046410872151</v>
      </c>
      <c r="D69">
        <f>D14+(9/0.017)*(D15*D50-D30*D51)</f>
        <v>0.06899771182245704</v>
      </c>
      <c r="E69">
        <f>E14+(9/0.017)*(E15*E50-E30*E51)</f>
        <v>0.05039565292696373</v>
      </c>
      <c r="F69">
        <f>F14+(9/0.017)*(F15*F50-F30*F51)</f>
        <v>-0.06006861629384842</v>
      </c>
    </row>
    <row r="70" spans="1:6" ht="12.75">
      <c r="A70" t="s">
        <v>74</v>
      </c>
      <c r="B70">
        <f>B15+(10/0.017)*(B16*B50-B31*B51)</f>
        <v>-0.42959803437153293</v>
      </c>
      <c r="C70">
        <f>C15+(10/0.017)*(C16*C50-C31*C51)</f>
        <v>-0.12238880946345736</v>
      </c>
      <c r="D70">
        <f>D15+(10/0.017)*(D16*D50-D31*D51)</f>
        <v>-0.0675466270301715</v>
      </c>
      <c r="E70">
        <f>E15+(10/0.017)*(E16*E50-E31*E51)</f>
        <v>-0.1206273203953499</v>
      </c>
      <c r="F70">
        <f>F15+(10/0.017)*(F16*F50-F31*F51)</f>
        <v>-0.42552528288146013</v>
      </c>
    </row>
    <row r="71" spans="1:6" ht="12.75">
      <c r="A71" t="s">
        <v>75</v>
      </c>
      <c r="B71">
        <f>B16+(11/0.017)*(B17*B50-B32*B51)</f>
        <v>0.01642540667877977</v>
      </c>
      <c r="C71">
        <f>C16+(11/0.017)*(C17*C50-C32*C51)</f>
        <v>-0.026889907927715714</v>
      </c>
      <c r="D71">
        <f>D16+(11/0.017)*(D17*D50-D32*D51)</f>
        <v>-0.05115361495621903</v>
      </c>
      <c r="E71">
        <f>E16+(11/0.017)*(E17*E50-E32*E51)</f>
        <v>-0.02782146629456768</v>
      </c>
      <c r="F71">
        <f>F16+(11/0.017)*(F17*F50-F32*F51)</f>
        <v>-0.004807271674408598</v>
      </c>
    </row>
    <row r="72" spans="1:6" ht="12.75">
      <c r="A72" t="s">
        <v>76</v>
      </c>
      <c r="B72">
        <f>B17+(12/0.017)*(B18*B50-B33*B51)</f>
        <v>-0.01145830305090197</v>
      </c>
      <c r="C72">
        <f>C17+(12/0.017)*(C18*C50-C33*C51)</f>
        <v>-0.0020776171379481203</v>
      </c>
      <c r="D72">
        <f>D17+(12/0.017)*(D18*D50-D33*D51)</f>
        <v>-0.02417551313244531</v>
      </c>
      <c r="E72">
        <f>E17+(12/0.017)*(E18*E50-E33*E51)</f>
        <v>-0.03119595643150359</v>
      </c>
      <c r="F72">
        <f>F17+(12/0.017)*(F18*F50-F33*F51)</f>
        <v>-0.022040878109943898</v>
      </c>
    </row>
    <row r="73" spans="1:6" ht="12.75">
      <c r="A73" t="s">
        <v>77</v>
      </c>
      <c r="B73">
        <f>B18+(13/0.017)*(B19*B50-B34*B51)</f>
        <v>-0.011003614210840073</v>
      </c>
      <c r="C73">
        <f>C18+(13/0.017)*(C19*C50-C34*C51)</f>
        <v>-0.0022410507467755594</v>
      </c>
      <c r="D73">
        <f>D18+(13/0.017)*(D19*D50-D34*D51)</f>
        <v>0.0053785962340675815</v>
      </c>
      <c r="E73">
        <f>E18+(13/0.017)*(E19*E50-E34*E51)</f>
        <v>-0.01559893185936918</v>
      </c>
      <c r="F73">
        <f>F18+(13/0.017)*(F19*F50-F34*F51)</f>
        <v>-0.021169922887472208</v>
      </c>
    </row>
    <row r="74" spans="1:6" ht="12.75">
      <c r="A74" t="s">
        <v>78</v>
      </c>
      <c r="B74">
        <f>B19+(14/0.017)*(B20*B50-B35*B51)</f>
        <v>-0.21841985724977417</v>
      </c>
      <c r="C74">
        <f>C19+(14/0.017)*(C20*C50-C35*C51)</f>
        <v>-0.1983616362080815</v>
      </c>
      <c r="D74">
        <f>D19+(14/0.017)*(D20*D50-D35*D51)</f>
        <v>-0.20387151284683822</v>
      </c>
      <c r="E74">
        <f>E19+(14/0.017)*(E20*E50-E35*E51)</f>
        <v>-0.19732506486601775</v>
      </c>
      <c r="F74">
        <f>F19+(14/0.017)*(F20*F50-F35*F51)</f>
        <v>-0.15066352165574173</v>
      </c>
    </row>
    <row r="75" spans="1:6" ht="12.75">
      <c r="A75" t="s">
        <v>79</v>
      </c>
      <c r="B75" s="49">
        <f>B20</f>
        <v>-0.0049602</v>
      </c>
      <c r="C75" s="49">
        <f>C20</f>
        <v>-0.0006509743</v>
      </c>
      <c r="D75" s="49">
        <f>D20</f>
        <v>0.001577773</v>
      </c>
      <c r="E75" s="49">
        <f>E20</f>
        <v>-0.00144571</v>
      </c>
      <c r="F75" s="49">
        <f>F20</f>
        <v>-0.0002675028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-81.82205981572335</v>
      </c>
      <c r="C82">
        <f>C22+(2/0.017)*(C8*C51+C23*C50)</f>
        <v>-7.982123062821084</v>
      </c>
      <c r="D82">
        <f>D22+(2/0.017)*(D8*D51+D23*D50)</f>
        <v>35.05664671202947</v>
      </c>
      <c r="E82">
        <f>E22+(2/0.017)*(E8*E51+E23*E50)</f>
        <v>41.90843457356051</v>
      </c>
      <c r="F82">
        <f>F22+(2/0.017)*(F8*F51+F23*F50)</f>
        <v>-36.284648286205545</v>
      </c>
    </row>
    <row r="83" spans="1:6" ht="12.75">
      <c r="A83" t="s">
        <v>82</v>
      </c>
      <c r="B83">
        <f>B23+(3/0.017)*(B9*B51+B24*B50)</f>
        <v>-1.9516882754397755</v>
      </c>
      <c r="C83">
        <f>C23+(3/0.017)*(C9*C51+C24*C50)</f>
        <v>1.0625948333270443</v>
      </c>
      <c r="D83">
        <f>D23+(3/0.017)*(D9*D51+D24*D50)</f>
        <v>1.5724188453876595</v>
      </c>
      <c r="E83">
        <f>E23+(3/0.017)*(E9*E51+E24*E50)</f>
        <v>-1.2722816132062078</v>
      </c>
      <c r="F83">
        <f>F23+(3/0.017)*(F9*F51+F24*F50)</f>
        <v>5.342563530672471</v>
      </c>
    </row>
    <row r="84" spans="1:6" ht="12.75">
      <c r="A84" t="s">
        <v>83</v>
      </c>
      <c r="B84">
        <f>B24+(4/0.017)*(B10*B51+B25*B50)</f>
        <v>0.3074841685867161</v>
      </c>
      <c r="C84">
        <f>C24+(4/0.017)*(C10*C51+C25*C50)</f>
        <v>2.4382826217851785</v>
      </c>
      <c r="D84">
        <f>D24+(4/0.017)*(D10*D51+D25*D50)</f>
        <v>2.0762139682385787</v>
      </c>
      <c r="E84">
        <f>E24+(4/0.017)*(E10*E51+E25*E50)</f>
        <v>1.513174025997421</v>
      </c>
      <c r="F84">
        <f>F24+(4/0.017)*(F10*F51+F25*F50)</f>
        <v>2.3735590750716056</v>
      </c>
    </row>
    <row r="85" spans="1:6" ht="12.75">
      <c r="A85" t="s">
        <v>84</v>
      </c>
      <c r="B85">
        <f>B25+(5/0.017)*(B11*B51+B26*B50)</f>
        <v>-0.8140885500425598</v>
      </c>
      <c r="C85">
        <f>C25+(5/0.017)*(C11*C51+C26*C50)</f>
        <v>-0.5628453680125922</v>
      </c>
      <c r="D85">
        <f>D25+(5/0.017)*(D11*D51+D26*D50)</f>
        <v>-0.11513950020618649</v>
      </c>
      <c r="E85">
        <f>E25+(5/0.017)*(E11*E51+E26*E50)</f>
        <v>-0.874117028501061</v>
      </c>
      <c r="F85">
        <f>F25+(5/0.017)*(F11*F51+F26*F50)</f>
        <v>-1.280717976486995</v>
      </c>
    </row>
    <row r="86" spans="1:6" ht="12.75">
      <c r="A86" t="s">
        <v>85</v>
      </c>
      <c r="B86">
        <f>B26+(6/0.017)*(B12*B51+B27*B50)</f>
        <v>0.7662651790375287</v>
      </c>
      <c r="C86">
        <f>C26+(6/0.017)*(C12*C51+C27*C50)</f>
        <v>0.1753269649271324</v>
      </c>
      <c r="D86">
        <f>D26+(6/0.017)*(D12*D51+D27*D50)</f>
        <v>0.7359631086799613</v>
      </c>
      <c r="E86">
        <f>E26+(6/0.017)*(E12*E51+E27*E50)</f>
        <v>-0.2449638349305315</v>
      </c>
      <c r="F86">
        <f>F26+(6/0.017)*(F12*F51+F27*F50)</f>
        <v>1.1376557537794802</v>
      </c>
    </row>
    <row r="87" spans="1:6" ht="12.75">
      <c r="A87" t="s">
        <v>86</v>
      </c>
      <c r="B87">
        <f>B27+(7/0.017)*(B13*B51+B28*B50)</f>
        <v>-0.013469294796341177</v>
      </c>
      <c r="C87">
        <f>C27+(7/0.017)*(C13*C51+C28*C50)</f>
        <v>-0.040237411123872246</v>
      </c>
      <c r="D87">
        <f>D27+(7/0.017)*(D13*D51+D28*D50)</f>
        <v>-0.08973354866499215</v>
      </c>
      <c r="E87">
        <f>E27+(7/0.017)*(E13*E51+E28*E50)</f>
        <v>-0.19267765938639397</v>
      </c>
      <c r="F87">
        <f>F27+(7/0.017)*(F13*F51+F28*F50)</f>
        <v>0.08381352329211147</v>
      </c>
    </row>
    <row r="88" spans="1:6" ht="12.75">
      <c r="A88" t="s">
        <v>87</v>
      </c>
      <c r="B88">
        <f>B28+(8/0.017)*(B14*B51+B29*B50)</f>
        <v>-0.0049800282367127215</v>
      </c>
      <c r="C88">
        <f>C28+(8/0.017)*(C14*C51+C29*C50)</f>
        <v>0.30511707934012045</v>
      </c>
      <c r="D88">
        <f>D28+(8/0.017)*(D14*D51+D29*D50)</f>
        <v>0.31288804691302247</v>
      </c>
      <c r="E88">
        <f>E28+(8/0.017)*(E14*E51+E29*E50)</f>
        <v>0.2626709127016134</v>
      </c>
      <c r="F88">
        <f>F28+(8/0.017)*(F14*F51+F29*F50)</f>
        <v>0.20893312338546421</v>
      </c>
    </row>
    <row r="89" spans="1:6" ht="12.75">
      <c r="A89" t="s">
        <v>88</v>
      </c>
      <c r="B89">
        <f>B29+(9/0.017)*(B15*B51+B30*B50)</f>
        <v>-0.07395245726315515</v>
      </c>
      <c r="C89">
        <f>C29+(9/0.017)*(C15*C51+C30*C50)</f>
        <v>-0.04318735131277461</v>
      </c>
      <c r="D89">
        <f>D29+(9/0.017)*(D15*D51+D30*D50)</f>
        <v>0.009034030509996072</v>
      </c>
      <c r="E89">
        <f>E29+(9/0.017)*(E15*E51+E30*E50)</f>
        <v>-0.022353465530591483</v>
      </c>
      <c r="F89">
        <f>F29+(9/0.017)*(F15*F51+F30*F50)</f>
        <v>-0.08489333853485638</v>
      </c>
    </row>
    <row r="90" spans="1:6" ht="12.75">
      <c r="A90" t="s">
        <v>89</v>
      </c>
      <c r="B90">
        <f>B30+(10/0.017)*(B16*B51+B31*B50)</f>
        <v>0.08277793445318012</v>
      </c>
      <c r="C90">
        <f>C30+(10/0.017)*(C16*C51+C31*C50)</f>
        <v>0.15791885504066466</v>
      </c>
      <c r="D90">
        <f>D30+(10/0.017)*(D16*D51+D31*D50)</f>
        <v>0.10778022019568029</v>
      </c>
      <c r="E90">
        <f>E30+(10/0.017)*(E16*E51+E31*E50)</f>
        <v>-0.03871665155272703</v>
      </c>
      <c r="F90">
        <f>F30+(10/0.017)*(F16*F51+F31*F50)</f>
        <v>0.22343217066915622</v>
      </c>
    </row>
    <row r="91" spans="1:6" ht="12.75">
      <c r="A91" t="s">
        <v>90</v>
      </c>
      <c r="B91">
        <f>B31+(11/0.017)*(B17*B51+B32*B50)</f>
        <v>0.020716791931165317</v>
      </c>
      <c r="C91">
        <f>C31+(11/0.017)*(C17*C51+C32*C50)</f>
        <v>-0.014196826239056813</v>
      </c>
      <c r="D91">
        <f>D31+(11/0.017)*(D17*D51+D32*D50)</f>
        <v>-0.01674321127040742</v>
      </c>
      <c r="E91">
        <f>E31+(11/0.017)*(E17*E51+E32*E50)</f>
        <v>0.01478113957704108</v>
      </c>
      <c r="F91">
        <f>F31+(11/0.017)*(F17*F51+F32*F50)</f>
        <v>0.0148356706629576</v>
      </c>
    </row>
    <row r="92" spans="1:6" ht="12.75">
      <c r="A92" t="s">
        <v>91</v>
      </c>
      <c r="B92">
        <f>B32+(12/0.017)*(B18*B51+B33*B50)</f>
        <v>0.007479286396395971</v>
      </c>
      <c r="C92">
        <f>C32+(12/0.017)*(C18*C51+C33*C50)</f>
        <v>0.03797962961228148</v>
      </c>
      <c r="D92">
        <f>D32+(12/0.017)*(D18*D51+D33*D50)</f>
        <v>0.04568229165274856</v>
      </c>
      <c r="E92">
        <f>E32+(12/0.017)*(E18*E51+E33*E50)</f>
        <v>0.037361396452399366</v>
      </c>
      <c r="F92">
        <f>F32+(12/0.017)*(F18*F51+F33*F50)</f>
        <v>0.03991123226119416</v>
      </c>
    </row>
    <row r="93" spans="1:6" ht="12.75">
      <c r="A93" t="s">
        <v>92</v>
      </c>
      <c r="B93">
        <f>B33+(13/0.017)*(B19*B51+B34*B50)</f>
        <v>0.07241517923956224</v>
      </c>
      <c r="C93">
        <f>C33+(13/0.017)*(C19*C51+C34*C50)</f>
        <v>0.06304326686844192</v>
      </c>
      <c r="D93">
        <f>D33+(13/0.017)*(D19*D51+D34*D50)</f>
        <v>0.057269606409078404</v>
      </c>
      <c r="E93">
        <f>E33+(13/0.017)*(E19*E51+E34*E50)</f>
        <v>0.06812033358180651</v>
      </c>
      <c r="F93">
        <f>F33+(13/0.017)*(F19*F51+F34*F50)</f>
        <v>0.03256596355307768</v>
      </c>
    </row>
    <row r="94" spans="1:6" ht="12.75">
      <c r="A94" t="s">
        <v>93</v>
      </c>
      <c r="B94">
        <f>B34+(14/0.017)*(B20*B51+B35*B50)</f>
        <v>0.012253172869542762</v>
      </c>
      <c r="C94">
        <f>C34+(14/0.017)*(C20*C51+C35*C50)</f>
        <v>0.013891758106581054</v>
      </c>
      <c r="D94">
        <f>D34+(14/0.017)*(D20*D51+D35*D50)</f>
        <v>0.006847870894860638</v>
      </c>
      <c r="E94">
        <f>E34+(14/0.017)*(E20*E51+E35*E50)</f>
        <v>-0.007900369211801535</v>
      </c>
      <c r="F94">
        <f>F34+(14/0.017)*(F20*F51+F35*F50)</f>
        <v>-0.03191621159218368</v>
      </c>
    </row>
    <row r="95" spans="1:6" ht="12.75">
      <c r="A95" t="s">
        <v>94</v>
      </c>
      <c r="B95" s="49">
        <f>B35</f>
        <v>-0.004106481</v>
      </c>
      <c r="C95" s="49">
        <f>C35</f>
        <v>-0.00249374</v>
      </c>
      <c r="D95" s="49">
        <f>D35</f>
        <v>0.0007895523</v>
      </c>
      <c r="E95" s="49">
        <f>E35</f>
        <v>0.0005221371</v>
      </c>
      <c r="F95" s="49">
        <f>F35</f>
        <v>0.0003945664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3.469441869784861E-17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5.016595409925646E-18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-1.9430084700846284</v>
      </c>
      <c r="C103">
        <f>C63*10000/C62</f>
        <v>-2.725701499024243</v>
      </c>
      <c r="D103">
        <f>D63*10000/D62</f>
        <v>-0.7849472327680906</v>
      </c>
      <c r="E103">
        <f>E63*10000/E62</f>
        <v>-1.0356948928879919</v>
      </c>
      <c r="F103">
        <f>F63*10000/F62</f>
        <v>-3.9915302770854115</v>
      </c>
      <c r="G103">
        <f>AVERAGE(C103:E103)</f>
        <v>-1.515447874893442</v>
      </c>
      <c r="H103">
        <f>STDEV(C103:E103)</f>
        <v>1.0555822911100796</v>
      </c>
      <c r="I103">
        <f>(B103*B4+C103*C4+D103*D4+E103*E4+F103*F4)/SUM(B4:F4)</f>
        <v>-1.9080951878525612</v>
      </c>
      <c r="K103">
        <f>(LN(H103)+LN(H123))/2-LN(K114*K115^3)</f>
        <v>-3.6432072534895275</v>
      </c>
    </row>
    <row r="104" spans="1:11" ht="12.75">
      <c r="A104" t="s">
        <v>68</v>
      </c>
      <c r="B104">
        <f>B64*10000/B62</f>
        <v>-0.07039497072139712</v>
      </c>
      <c r="C104">
        <f>C64*10000/C62</f>
        <v>0.14458814392342656</v>
      </c>
      <c r="D104">
        <f>D64*10000/D62</f>
        <v>0.693610994333693</v>
      </c>
      <c r="E104">
        <f>E64*10000/E62</f>
        <v>0.27229621857679764</v>
      </c>
      <c r="F104">
        <f>F64*10000/F62</f>
        <v>-1.6184724185289137</v>
      </c>
      <c r="G104">
        <f>AVERAGE(C104:E104)</f>
        <v>0.3701651189446391</v>
      </c>
      <c r="H104">
        <f>STDEV(C104:E104)</f>
        <v>0.28729821407826617</v>
      </c>
      <c r="I104">
        <f>(B104*B4+C104*C4+D104*D4+E104*E4+F104*F4)/SUM(B4:F4)</f>
        <v>0.04078159835824053</v>
      </c>
      <c r="K104">
        <f>(LN(H104)+LN(H124))/2-LN(K114*K115^4)</f>
        <v>-4.2924588614042065</v>
      </c>
    </row>
    <row r="105" spans="1:11" ht="12.75">
      <c r="A105" t="s">
        <v>69</v>
      </c>
      <c r="B105">
        <f>B65*10000/B62</f>
        <v>0.8809804381325713</v>
      </c>
      <c r="C105">
        <f>C65*10000/C62</f>
        <v>0.432250150960537</v>
      </c>
      <c r="D105">
        <f>D65*10000/D62</f>
        <v>0.30037997240846936</v>
      </c>
      <c r="E105">
        <f>E65*10000/E62</f>
        <v>0.9284989487993394</v>
      </c>
      <c r="F105">
        <f>F65*10000/F62</f>
        <v>0.6679658913104936</v>
      </c>
      <c r="G105">
        <f>AVERAGE(C105:E105)</f>
        <v>0.553709690722782</v>
      </c>
      <c r="H105">
        <f>STDEV(C105:E105)</f>
        <v>0.33120639633772286</v>
      </c>
      <c r="I105">
        <f>(B105*B4+C105*C4+D105*D4+E105*E4+F105*F4)/SUM(B4:F4)</f>
        <v>0.6163105970370225</v>
      </c>
      <c r="K105">
        <f>(LN(H105)+LN(H125))/2-LN(K114*K115^5)</f>
        <v>-3.7302187713358737</v>
      </c>
    </row>
    <row r="106" spans="1:11" ht="12.75">
      <c r="A106" t="s">
        <v>70</v>
      </c>
      <c r="B106">
        <f>B66*10000/B62</f>
        <v>1.9167004066449487</v>
      </c>
      <c r="C106">
        <f>C66*10000/C62</f>
        <v>1.3014567734109481</v>
      </c>
      <c r="D106">
        <f>D66*10000/D62</f>
        <v>1.5870329544854214</v>
      </c>
      <c r="E106">
        <f>E66*10000/E62</f>
        <v>1.2423830129570317</v>
      </c>
      <c r="F106">
        <f>F66*10000/F62</f>
        <v>12.491781912405816</v>
      </c>
      <c r="G106">
        <f>AVERAGE(C106:E106)</f>
        <v>1.3769575802844674</v>
      </c>
      <c r="H106">
        <f>STDEV(C106:E106)</f>
        <v>0.18431270826449742</v>
      </c>
      <c r="I106">
        <f>(B106*B4+C106*C4+D106*D4+E106*E4+F106*F4)/SUM(B4:F4)</f>
        <v>2.939808630679212</v>
      </c>
      <c r="K106">
        <f>(LN(H106)+LN(H126))/2-LN(K114*K115^6)</f>
        <v>-3.304674869287951</v>
      </c>
    </row>
    <row r="107" spans="1:11" ht="12.75">
      <c r="A107" t="s">
        <v>71</v>
      </c>
      <c r="B107">
        <f>B67*10000/B62</f>
        <v>0.32395226196467064</v>
      </c>
      <c r="C107">
        <f>C67*10000/C62</f>
        <v>-0.06402512389945143</v>
      </c>
      <c r="D107">
        <f>D67*10000/D62</f>
        <v>-0.32633243729657313</v>
      </c>
      <c r="E107">
        <f>E67*10000/E62</f>
        <v>-0.21133766024641462</v>
      </c>
      <c r="F107">
        <f>F67*10000/F62</f>
        <v>-0.23511767693108568</v>
      </c>
      <c r="G107">
        <f>AVERAGE(C107:E107)</f>
        <v>-0.20056507381414637</v>
      </c>
      <c r="H107">
        <f>STDEV(C107:E107)</f>
        <v>0.13148504907111863</v>
      </c>
      <c r="I107">
        <f>(B107*B4+C107*C4+D107*D4+E107*E4+F107*F4)/SUM(B4:F4)</f>
        <v>-0.12933096563017712</v>
      </c>
      <c r="K107">
        <f>(LN(H107)+LN(H127))/2-LN(K114*K115^7)</f>
        <v>-3.8047541657299435</v>
      </c>
    </row>
    <row r="108" spans="1:9" ht="12.75">
      <c r="A108" t="s">
        <v>72</v>
      </c>
      <c r="B108">
        <f>B68*10000/B62</f>
        <v>-0.07407481216164287</v>
      </c>
      <c r="C108">
        <f>C68*10000/C62</f>
        <v>-0.04217773037660877</v>
      </c>
      <c r="D108">
        <f>D68*10000/D62</f>
        <v>0.09164347692445093</v>
      </c>
      <c r="E108">
        <f>E68*10000/E62</f>
        <v>0.040389753763272584</v>
      </c>
      <c r="F108">
        <f>F68*10000/F62</f>
        <v>-0.20600597792663553</v>
      </c>
      <c r="G108">
        <f>AVERAGE(C108:E108)</f>
        <v>0.02995183343703825</v>
      </c>
      <c r="H108">
        <f>STDEV(C108:E108)</f>
        <v>0.0675184531549036</v>
      </c>
      <c r="I108">
        <f>(B108*B4+C108*C4+D108*D4+E108*E4+F108*F4)/SUM(B4:F4)</f>
        <v>-0.016615141663656414</v>
      </c>
    </row>
    <row r="109" spans="1:9" ht="12.75">
      <c r="A109" t="s">
        <v>73</v>
      </c>
      <c r="B109">
        <f>B69*10000/B62</f>
        <v>0.11812265609493527</v>
      </c>
      <c r="C109">
        <f>C69*10000/C62</f>
        <v>0.06893985909864685</v>
      </c>
      <c r="D109">
        <f>D69*10000/D62</f>
        <v>0.06899769768735144</v>
      </c>
      <c r="E109">
        <f>E69*10000/E62</f>
        <v>0.050395643540771536</v>
      </c>
      <c r="F109">
        <f>F69*10000/F62</f>
        <v>-0.060070372594562584</v>
      </c>
      <c r="G109">
        <f>AVERAGE(C109:E109)</f>
        <v>0.06277773344225661</v>
      </c>
      <c r="H109">
        <f>STDEV(C109:E109)</f>
        <v>0.010723243402624545</v>
      </c>
      <c r="I109">
        <f>(B109*B4+C109*C4+D109*D4+E109*E4+F109*F4)/SUM(B4:F4)</f>
        <v>0.054368677768931596</v>
      </c>
    </row>
    <row r="110" spans="1:11" ht="12.75">
      <c r="A110" t="s">
        <v>74</v>
      </c>
      <c r="B110">
        <f>B70*10000/B62</f>
        <v>-0.4295974050811196</v>
      </c>
      <c r="C110">
        <f>C70*10000/C62</f>
        <v>-0.12238773539957182</v>
      </c>
      <c r="D110">
        <f>D70*10000/D62</f>
        <v>-0.06754661319234005</v>
      </c>
      <c r="E110">
        <f>E70*10000/E62</f>
        <v>-0.12062729792850709</v>
      </c>
      <c r="F110">
        <f>F70*10000/F62</f>
        <v>-0.42553772449247645</v>
      </c>
      <c r="G110">
        <f>AVERAGE(C110:E110)</f>
        <v>-0.10352054884013966</v>
      </c>
      <c r="H110">
        <f>STDEV(C110:E110)</f>
        <v>0.031166774287956132</v>
      </c>
      <c r="I110">
        <f>(B110*B4+C110*C4+D110*D4+E110*E4+F110*F4)/SUM(B4:F4)</f>
        <v>-0.1936895527942242</v>
      </c>
      <c r="K110">
        <f>EXP(AVERAGE(K103:K107))</f>
        <v>0.023398981475601287</v>
      </c>
    </row>
    <row r="111" spans="1:9" ht="12.75">
      <c r="A111" t="s">
        <v>75</v>
      </c>
      <c r="B111">
        <f>B71*10000/B62</f>
        <v>0.01642538261826242</v>
      </c>
      <c r="C111">
        <f>C71*10000/C62</f>
        <v>-0.02688967194634522</v>
      </c>
      <c r="D111">
        <f>D71*10000/D62</f>
        <v>-0.05115360447671572</v>
      </c>
      <c r="E111">
        <f>E71*10000/E62</f>
        <v>-0.027821461112818566</v>
      </c>
      <c r="F111">
        <f>F71*10000/F62</f>
        <v>-0.0048074122305791205</v>
      </c>
      <c r="G111">
        <f>AVERAGE(C111:E111)</f>
        <v>-0.03528824584529317</v>
      </c>
      <c r="H111">
        <f>STDEV(C111:E111)</f>
        <v>0.013747700212778501</v>
      </c>
      <c r="I111">
        <f>(B111*B4+C111*C4+D111*D4+E111*E4+F111*F4)/SUM(B4:F4)</f>
        <v>-0.023737852609606026</v>
      </c>
    </row>
    <row r="112" spans="1:9" ht="12.75">
      <c r="A112" t="s">
        <v>76</v>
      </c>
      <c r="B112">
        <f>B72*10000/B62</f>
        <v>-0.011458286266373907</v>
      </c>
      <c r="C112">
        <f>C72*10000/C62</f>
        <v>-0.0020775989051248283</v>
      </c>
      <c r="D112">
        <f>D72*10000/D62</f>
        <v>-0.024175508179767578</v>
      </c>
      <c r="E112">
        <f>E72*10000/E62</f>
        <v>-0.031195950621255568</v>
      </c>
      <c r="F112">
        <f>F72*10000/F62</f>
        <v>-0.02204152254646256</v>
      </c>
      <c r="G112">
        <f>AVERAGE(C112:E112)</f>
        <v>-0.019149685902049324</v>
      </c>
      <c r="H112">
        <f>STDEV(C112:E112)</f>
        <v>0.015195847091935362</v>
      </c>
      <c r="I112">
        <f>(B112*B4+C112*C4+D112*D4+E112*E4+F112*F4)/SUM(B4:F4)</f>
        <v>-0.018423554482639895</v>
      </c>
    </row>
    <row r="113" spans="1:9" ht="12.75">
      <c r="A113" t="s">
        <v>77</v>
      </c>
      <c r="B113">
        <f>B73*10000/B62</f>
        <v>-0.011003598092356324</v>
      </c>
      <c r="C113">
        <f>C73*10000/C62</f>
        <v>-0.002241031079686033</v>
      </c>
      <c r="D113">
        <f>D73*10000/D62</f>
        <v>0.005378595132190089</v>
      </c>
      <c r="E113">
        <f>E73*10000/E62</f>
        <v>-0.015598928954067554</v>
      </c>
      <c r="F113">
        <f>F73*10000/F62</f>
        <v>-0.021170541858791674</v>
      </c>
      <c r="G113">
        <f>AVERAGE(C113:E113)</f>
        <v>-0.004153788300521166</v>
      </c>
      <c r="H113">
        <f>STDEV(C113:E113)</f>
        <v>0.010618762137686887</v>
      </c>
      <c r="I113">
        <f>(B113*B4+C113*C4+D113*D4+E113*E4+F113*F4)/SUM(B4:F4)</f>
        <v>-0.007418093095316366</v>
      </c>
    </row>
    <row r="114" spans="1:11" ht="12.75">
      <c r="A114" t="s">
        <v>78</v>
      </c>
      <c r="B114">
        <f>B74*10000/B62</f>
        <v>-0.21841953730063274</v>
      </c>
      <c r="C114">
        <f>C74*10000/C62</f>
        <v>-0.1983598954192736</v>
      </c>
      <c r="D114">
        <f>D74*10000/D62</f>
        <v>-0.20387147108102763</v>
      </c>
      <c r="E114">
        <f>E74*10000/E62</f>
        <v>-0.19732502811421726</v>
      </c>
      <c r="F114">
        <f>F74*10000/F62</f>
        <v>-0.15066792679218416</v>
      </c>
      <c r="G114">
        <f>AVERAGE(C114:E114)</f>
        <v>-0.19985213153817283</v>
      </c>
      <c r="H114">
        <f>STDEV(C114:E114)</f>
        <v>0.0035190986566651606</v>
      </c>
      <c r="I114">
        <f>(B114*B4+C114*C4+D114*D4+E114*E4+F114*F4)/SUM(B4:F4)</f>
        <v>-0.19596612374380254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-0.004960192734123393</v>
      </c>
      <c r="C115">
        <f>C75*10000/C62</f>
        <v>-0.0006509685871575506</v>
      </c>
      <c r="D115">
        <f>D75*10000/D62</f>
        <v>0.0015777726767720642</v>
      </c>
      <c r="E115">
        <f>E75*10000/E62</f>
        <v>-0.00144570973073646</v>
      </c>
      <c r="F115">
        <f>F75*10000/F62</f>
        <v>-0.0002675106213114878</v>
      </c>
      <c r="G115">
        <f>AVERAGE(C115:E115)</f>
        <v>-0.00017296854704064877</v>
      </c>
      <c r="H115">
        <f>STDEV(C115:E115)</f>
        <v>0.0015673941737457764</v>
      </c>
      <c r="I115">
        <f>(B115*B4+C115*C4+D115*D4+E115*E4+F115*F4)/SUM(B4:F4)</f>
        <v>-0.0008779129651537853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-81.8219399598727</v>
      </c>
      <c r="C122">
        <f>C82*10000/C62</f>
        <v>-7.9820530130334495</v>
      </c>
      <c r="D122">
        <f>D82*10000/D62</f>
        <v>35.05663953020575</v>
      </c>
      <c r="E122">
        <f>E82*10000/E62</f>
        <v>41.908426768113046</v>
      </c>
      <c r="F122">
        <f>F82*10000/F62</f>
        <v>-36.28570918551753</v>
      </c>
      <c r="G122">
        <f>AVERAGE(C122:E122)</f>
        <v>22.994337761761784</v>
      </c>
      <c r="H122">
        <f>STDEV(C122:E122)</f>
        <v>27.04421076983023</v>
      </c>
      <c r="I122">
        <f>(B122*B4+C122*C4+D122*D4+E122*E4+F122*F4)/SUM(B4:F4)</f>
        <v>-0.0813876367399175</v>
      </c>
    </row>
    <row r="123" spans="1:9" ht="12.75">
      <c r="A123" t="s">
        <v>82</v>
      </c>
      <c r="B123">
        <f>B83*10000/B62</f>
        <v>-1.951685416537678</v>
      </c>
      <c r="C123">
        <f>C83*10000/C62</f>
        <v>1.0625855081710889</v>
      </c>
      <c r="D123">
        <f>D83*10000/D62</f>
        <v>1.572418523256594</v>
      </c>
      <c r="E123">
        <f>E83*10000/E62</f>
        <v>-1.272281376243711</v>
      </c>
      <c r="F123">
        <f>F83*10000/F62</f>
        <v>5.3427197378355995</v>
      </c>
      <c r="G123">
        <f>AVERAGE(C123:E123)</f>
        <v>0.454240885061324</v>
      </c>
      <c r="H123">
        <f>STDEV(C123:E123)</f>
        <v>1.516786657676083</v>
      </c>
      <c r="I123">
        <f>(B123*B4+C123*C4+D123*D4+E123*E4+F123*F4)/SUM(B4:F4)</f>
        <v>0.7593357171368674</v>
      </c>
    </row>
    <row r="124" spans="1:9" ht="12.75">
      <c r="A124" t="s">
        <v>83</v>
      </c>
      <c r="B124">
        <f>B84*10000/B62</f>
        <v>0.30748371817301756</v>
      </c>
      <c r="C124">
        <f>C84*10000/C62</f>
        <v>2.4382612238214407</v>
      </c>
      <c r="D124">
        <f>D84*10000/D62</f>
        <v>2.076213542898333</v>
      </c>
      <c r="E124">
        <f>E84*10000/E62</f>
        <v>1.5131737441687034</v>
      </c>
      <c r="F124">
        <f>F84*10000/F62</f>
        <v>2.3736284737652302</v>
      </c>
      <c r="G124">
        <f>AVERAGE(C124:E124)</f>
        <v>2.0092161702961593</v>
      </c>
      <c r="H124">
        <f>STDEV(C124:E124)</f>
        <v>0.46616863601518604</v>
      </c>
      <c r="I124">
        <f>(B124*B4+C124*C4+D124*D4+E124*E4+F124*F4)/SUM(B4:F4)</f>
        <v>1.8118336079463522</v>
      </c>
    </row>
    <row r="125" spans="1:9" ht="12.75">
      <c r="A125" t="s">
        <v>84</v>
      </c>
      <c r="B125">
        <f>B85*10000/B62</f>
        <v>-0.8140873575368237</v>
      </c>
      <c r="C125">
        <f>C85*10000/C62</f>
        <v>-0.5628404285750278</v>
      </c>
      <c r="D125">
        <f>D85*10000/D62</f>
        <v>-0.1151394766183174</v>
      </c>
      <c r="E125">
        <f>E85*10000/E62</f>
        <v>-0.8741168656967326</v>
      </c>
      <c r="F125">
        <f>F85*10000/F62</f>
        <v>-1.2807554224285782</v>
      </c>
      <c r="G125">
        <f>AVERAGE(C125:E125)</f>
        <v>-0.5173655902966926</v>
      </c>
      <c r="H125">
        <f>STDEV(C125:E125)</f>
        <v>0.3815267224853361</v>
      </c>
      <c r="I125">
        <f>(B125*B4+C125*C4+D125*D4+E125*E4+F125*F4)/SUM(B4:F4)</f>
        <v>-0.6622761078634074</v>
      </c>
    </row>
    <row r="126" spans="1:9" ht="12.75">
      <c r="A126" t="s">
        <v>85</v>
      </c>
      <c r="B126">
        <f>B86*10000/B62</f>
        <v>0.76626405658516</v>
      </c>
      <c r="C126">
        <f>C86*10000/C62</f>
        <v>0.17532542628677783</v>
      </c>
      <c r="D126">
        <f>D86*10000/D62</f>
        <v>0.7359629579080591</v>
      </c>
      <c r="E126">
        <f>E86*10000/E62</f>
        <v>-0.24496378930600832</v>
      </c>
      <c r="F126">
        <f>F86*10000/F62</f>
        <v>1.1376890168332363</v>
      </c>
      <c r="G126">
        <f>AVERAGE(C126:E126)</f>
        <v>0.22210819829627618</v>
      </c>
      <c r="H126">
        <f>STDEV(C126:E126)</f>
        <v>0.4921339163964035</v>
      </c>
      <c r="I126">
        <f>(B126*B4+C126*C4+D126*D4+E126*E4+F126*F4)/SUM(B4:F4)</f>
        <v>0.4230686035476158</v>
      </c>
    </row>
    <row r="127" spans="1:9" ht="12.75">
      <c r="A127" t="s">
        <v>86</v>
      </c>
      <c r="B127">
        <f>B87*10000/B62</f>
        <v>-0.013469275066041194</v>
      </c>
      <c r="C127">
        <f>C87*10000/C62</f>
        <v>-0.04023705800702827</v>
      </c>
      <c r="D127">
        <f>D87*10000/D62</f>
        <v>-0.08973353028187259</v>
      </c>
      <c r="E127">
        <f>E87*10000/E62</f>
        <v>-0.1926776235001729</v>
      </c>
      <c r="F127">
        <f>F87*10000/F62</f>
        <v>0.08381597385215257</v>
      </c>
      <c r="G127">
        <f>AVERAGE(C127:E127)</f>
        <v>-0.10754940392969126</v>
      </c>
      <c r="H127">
        <f>STDEV(C127:E127)</f>
        <v>0.07776622349930404</v>
      </c>
      <c r="I127">
        <f>(B127*B4+C127*C4+D127*D4+E127*E4+F127*F4)/SUM(B4:F4)</f>
        <v>-0.06838278945965341</v>
      </c>
    </row>
    <row r="128" spans="1:9" ht="12.75">
      <c r="A128" t="s">
        <v>87</v>
      </c>
      <c r="B128">
        <f>B88*10000/B62</f>
        <v>-0.004980020941791011</v>
      </c>
      <c r="C128">
        <f>C88*10000/C62</f>
        <v>0.3051144016832561</v>
      </c>
      <c r="D128">
        <f>D88*10000/D62</f>
        <v>0.31288798281371444</v>
      </c>
      <c r="E128">
        <f>E88*10000/E62</f>
        <v>0.2626708637791464</v>
      </c>
      <c r="F128">
        <f>F88*10000/F62</f>
        <v>0.20893923222259836</v>
      </c>
      <c r="G128">
        <f>AVERAGE(C128:E128)</f>
        <v>0.2935577494253723</v>
      </c>
      <c r="H128">
        <f>STDEV(C128:E128)</f>
        <v>0.027029741389629165</v>
      </c>
      <c r="I128">
        <f>(B128*B4+C128*C4+D128*D4+E128*E4+F128*F4)/SUM(B4:F4)</f>
        <v>0.23908569854996795</v>
      </c>
    </row>
    <row r="129" spans="1:9" ht="12.75">
      <c r="A129" t="s">
        <v>88</v>
      </c>
      <c r="B129">
        <f>B89*10000/B62</f>
        <v>-0.07395234893497699</v>
      </c>
      <c r="C129">
        <f>C89*10000/C62</f>
        <v>-0.04318697230774498</v>
      </c>
      <c r="D129">
        <f>D89*10000/D62</f>
        <v>0.009034028659253896</v>
      </c>
      <c r="E129">
        <f>E89*10000/E62</f>
        <v>-0.022353461367257715</v>
      </c>
      <c r="F129">
        <f>F89*10000/F62</f>
        <v>-0.0848958206667964</v>
      </c>
      <c r="G129">
        <f>AVERAGE(C129:E129)</f>
        <v>-0.018835468338582934</v>
      </c>
      <c r="H129">
        <f>STDEV(C129:E129)</f>
        <v>0.026287648082534462</v>
      </c>
      <c r="I129">
        <f>(B129*B4+C129*C4+D129*D4+E129*E4+F129*F4)/SUM(B4:F4)</f>
        <v>-0.03563175978491422</v>
      </c>
    </row>
    <row r="130" spans="1:9" ht="12.75">
      <c r="A130" t="s">
        <v>89</v>
      </c>
      <c r="B130">
        <f>B90*10000/B62</f>
        <v>0.08277781319713046</v>
      </c>
      <c r="C130">
        <f>C90*10000/C62</f>
        <v>0.15791746917099417</v>
      </c>
      <c r="D130">
        <f>D90*10000/D62</f>
        <v>0.1077801981154583</v>
      </c>
      <c r="E130">
        <f>E90*10000/E62</f>
        <v>-0.03871664434174927</v>
      </c>
      <c r="F130">
        <f>F90*10000/F62</f>
        <v>0.22343870343293742</v>
      </c>
      <c r="G130">
        <f>AVERAGE(C130:E130)</f>
        <v>0.07566034098156775</v>
      </c>
      <c r="H130">
        <f>STDEV(C130:E130)</f>
        <v>0.10217635521959946</v>
      </c>
      <c r="I130">
        <f>(B130*B4+C130*C4+D130*D4+E130*E4+F130*F4)/SUM(B4:F4)</f>
        <v>0.09642902864301993</v>
      </c>
    </row>
    <row r="131" spans="1:9" ht="12.75">
      <c r="A131" t="s">
        <v>90</v>
      </c>
      <c r="B131">
        <f>B91*10000/B62</f>
        <v>0.02071676158447489</v>
      </c>
      <c r="C131">
        <f>C91*10000/C62</f>
        <v>-0.014196701650065226</v>
      </c>
      <c r="D131">
        <f>D91*10000/D62</f>
        <v>-0.01674320784033629</v>
      </c>
      <c r="E131">
        <f>E91*10000/E62</f>
        <v>0.014781136824053296</v>
      </c>
      <c r="F131">
        <f>F91*10000/F62</f>
        <v>0.014836104431880342</v>
      </c>
      <c r="G131">
        <f>AVERAGE(C131:E131)</f>
        <v>-0.005386257555449407</v>
      </c>
      <c r="H131">
        <f>STDEV(C131:E131)</f>
        <v>0.017511825161532137</v>
      </c>
      <c r="I131">
        <f>(B131*B4+C131*C4+D131*D4+E131*E4+F131*F4)/SUM(B4:F4)</f>
        <v>0.0010902921589497163</v>
      </c>
    </row>
    <row r="132" spans="1:9" ht="12.75">
      <c r="A132" t="s">
        <v>91</v>
      </c>
      <c r="B132">
        <f>B92*10000/B62</f>
        <v>0.007479275440472406</v>
      </c>
      <c r="C132">
        <f>C92*10000/C62</f>
        <v>0.037979296309353455</v>
      </c>
      <c r="D132">
        <f>D92*10000/D62</f>
        <v>0.04568228229411913</v>
      </c>
      <c r="E132">
        <f>E92*10000/E62</f>
        <v>0.03736138949383792</v>
      </c>
      <c r="F132">
        <f>F92*10000/F62</f>
        <v>0.039912399195444495</v>
      </c>
      <c r="G132">
        <f>AVERAGE(C132:E132)</f>
        <v>0.040340989365770165</v>
      </c>
      <c r="H132">
        <f>STDEV(C132:E132)</f>
        <v>0.004636001490291855</v>
      </c>
      <c r="I132">
        <f>(B132*B4+C132*C4+D132*D4+E132*E4+F132*F4)/SUM(B4:F4)</f>
        <v>0.03553179480148729</v>
      </c>
    </row>
    <row r="133" spans="1:9" ht="12.75">
      <c r="A133" t="s">
        <v>92</v>
      </c>
      <c r="B133">
        <f>B93*10000/B62</f>
        <v>0.07241507316324337</v>
      </c>
      <c r="C133">
        <f>C93*10000/C62</f>
        <v>0.06304271361119179</v>
      </c>
      <c r="D133">
        <f>D93*10000/D62</f>
        <v>0.05726959467663231</v>
      </c>
      <c r="E133">
        <f>E93*10000/E62</f>
        <v>0.06812032089439189</v>
      </c>
      <c r="F133">
        <f>F93*10000/F62</f>
        <v>0.0325669157245871</v>
      </c>
      <c r="G133">
        <f>AVERAGE(C133:E133)</f>
        <v>0.062810876394072</v>
      </c>
      <c r="H133">
        <f>STDEV(C133:E133)</f>
        <v>0.0054290769228871995</v>
      </c>
      <c r="I133">
        <f>(B133*B4+C133*C4+D133*D4+E133*E4+F133*F4)/SUM(B4:F4)</f>
        <v>0.060159669490819294</v>
      </c>
    </row>
    <row r="134" spans="1:9" ht="12.75">
      <c r="A134" t="s">
        <v>93</v>
      </c>
      <c r="B134">
        <f>B94*10000/B62</f>
        <v>0.012253154920661242</v>
      </c>
      <c r="C134">
        <f>C94*10000/C62</f>
        <v>0.013891636194816781</v>
      </c>
      <c r="D134">
        <f>D94*10000/D62</f>
        <v>0.006847869491982547</v>
      </c>
      <c r="E134">
        <f>E94*10000/E62</f>
        <v>-0.007900367740357482</v>
      </c>
      <c r="F134">
        <f>F94*10000/F62</f>
        <v>-0.031917144766088305</v>
      </c>
      <c r="G134">
        <f>AVERAGE(C134:E134)</f>
        <v>0.0042797126488139485</v>
      </c>
      <c r="H134">
        <f>STDEV(C134:E134)</f>
        <v>0.011120675836296907</v>
      </c>
      <c r="I134">
        <f>(B134*B4+C134*C4+D134*D4+E134*E4+F134*F4)/SUM(B4:F4)</f>
        <v>0.0005969470119115685</v>
      </c>
    </row>
    <row r="135" spans="1:9" ht="12.75">
      <c r="A135" t="s">
        <v>94</v>
      </c>
      <c r="B135">
        <f>B95*10000/B62</f>
        <v>-0.004106474984681216</v>
      </c>
      <c r="C135">
        <f>C95*10000/C62</f>
        <v>-0.0024937181153515124</v>
      </c>
      <c r="D135">
        <f>D95*10000/D62</f>
        <v>0.000789552138249634</v>
      </c>
      <c r="E135">
        <f>E95*10000/E62</f>
        <v>0.0005221370027519462</v>
      </c>
      <c r="F135">
        <f>F95*10000/F62</f>
        <v>0.0003945779364277198</v>
      </c>
      <c r="G135">
        <f>AVERAGE(C135:E135)</f>
        <v>-0.0003940096581166441</v>
      </c>
      <c r="H135">
        <f>STDEV(C135:E135)</f>
        <v>0.001823310016895381</v>
      </c>
      <c r="I135">
        <f>(B135*B4+C135*C4+D135*D4+E135*E4+F135*F4)/SUM(B4:F4)</f>
        <v>-0.0008255377644777229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2005-08-08T06:37:53Z</cp:lastPrinted>
  <dcterms:created xsi:type="dcterms:W3CDTF">2005-08-08T06:37:53Z</dcterms:created>
  <dcterms:modified xsi:type="dcterms:W3CDTF">2005-08-08T07:26:33Z</dcterms:modified>
  <cp:category/>
  <cp:version/>
  <cp:contentType/>
  <cp:contentStatus/>
</cp:coreProperties>
</file>