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<sst xmlns="http://schemas.openxmlformats.org/spreadsheetml/2006/main" count="204" uniqueCount="98">
  <si>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09/08/2005       10:03:34</t>
  </si>
  <si>
    <t>LISSNER</t>
  </si>
  <si>
    <t>HCMQAP637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</si>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</sst>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-0.003762</v>
      </c>
      <c r="D4" s="12">
        <v>-0.00376</v>
      </c>
      <c r="E4" s="12">
        <v>-0.003762</v>
      </c>
      <c r="F4" s="24">
        <v>-0.002086</v>
      </c>
      <c r="G4" s="34">
        <v>-0.011723</v>
      </c>
    </row>
    <row r="5" spans="1:7" ht="12.75" thickBot="1">
      <c r="A5" s="44" t="s">
        <v>13</v>
      </c>
      <c r="B5" s="45">
        <v>-1.298427</v>
      </c>
      <c r="C5" s="46">
        <v>-1.10512</v>
      </c>
      <c r="D5" s="46">
        <v>0.152545</v>
      </c>
      <c r="E5" s="46">
        <v>0.590251</v>
      </c>
      <c r="F5" s="47">
        <v>2.098371</v>
      </c>
      <c r="G5" s="48">
        <v>5.931354</v>
      </c>
    </row>
    <row r="6" spans="1:7" ht="12.75" thickTop="1">
      <c r="A6" s="6" t="s">
        <v>14</v>
      </c>
      <c r="B6" s="39">
        <v>98.27664</v>
      </c>
      <c r="C6" s="40">
        <v>-127.4756</v>
      </c>
      <c r="D6" s="40">
        <v>31.38144</v>
      </c>
      <c r="E6" s="40">
        <v>-75.74053</v>
      </c>
      <c r="F6" s="41">
        <v>203.4137</v>
      </c>
      <c r="G6" s="42">
        <v>-0.0006137178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4.314396</v>
      </c>
      <c r="C8" s="13">
        <v>0.7250403</v>
      </c>
      <c r="D8" s="13">
        <v>-0.7045965</v>
      </c>
      <c r="E8" s="13">
        <v>1.044393</v>
      </c>
      <c r="F8" s="25">
        <v>-1.948895</v>
      </c>
      <c r="G8" s="35">
        <v>0.6206358</v>
      </c>
    </row>
    <row r="9" spans="1:7" ht="12">
      <c r="A9" s="20" t="s">
        <v>17</v>
      </c>
      <c r="B9" s="29">
        <v>0.440278</v>
      </c>
      <c r="C9" s="13">
        <v>0.6829409</v>
      </c>
      <c r="D9" s="13">
        <v>-0.285475</v>
      </c>
      <c r="E9" s="13">
        <v>-0.5823914</v>
      </c>
      <c r="F9" s="25">
        <v>-1.559115</v>
      </c>
      <c r="G9" s="35">
        <v>-0.1887611</v>
      </c>
    </row>
    <row r="10" spans="1:7" ht="12">
      <c r="A10" s="20" t="s">
        <v>18</v>
      </c>
      <c r="B10" s="29">
        <v>0.1069093</v>
      </c>
      <c r="C10" s="13">
        <v>-0.3146629</v>
      </c>
      <c r="D10" s="13">
        <v>0.5118708</v>
      </c>
      <c r="E10" s="13">
        <v>-0.2792922</v>
      </c>
      <c r="F10" s="25">
        <v>-0.5034601</v>
      </c>
      <c r="G10" s="35">
        <v>-0.07152312</v>
      </c>
    </row>
    <row r="11" spans="1:7" ht="12">
      <c r="A11" s="21" t="s">
        <v>19</v>
      </c>
      <c r="B11" s="31">
        <v>2.757752</v>
      </c>
      <c r="C11" s="15">
        <v>1.657187</v>
      </c>
      <c r="D11" s="15">
        <v>2.239357</v>
      </c>
      <c r="E11" s="15">
        <v>1.104763</v>
      </c>
      <c r="F11" s="27">
        <v>12.68687</v>
      </c>
      <c r="G11" s="37">
        <v>3.294995</v>
      </c>
    </row>
    <row r="12" spans="1:7" ht="12">
      <c r="A12" s="20" t="s">
        <v>20</v>
      </c>
      <c r="B12" s="29">
        <v>0.1645475</v>
      </c>
      <c r="C12" s="13">
        <v>-0.09460394</v>
      </c>
      <c r="D12" s="13">
        <v>0.1066694</v>
      </c>
      <c r="E12" s="13">
        <v>0.02304733</v>
      </c>
      <c r="F12" s="25">
        <v>-0.5296136</v>
      </c>
      <c r="G12" s="35">
        <v>-0.03840985</v>
      </c>
    </row>
    <row r="13" spans="1:7" ht="12">
      <c r="A13" s="20" t="s">
        <v>21</v>
      </c>
      <c r="B13" s="29">
        <v>-0.04129662</v>
      </c>
      <c r="C13" s="13">
        <v>0.09452693</v>
      </c>
      <c r="D13" s="13">
        <v>0.04630341</v>
      </c>
      <c r="E13" s="13">
        <v>-0.03910444</v>
      </c>
      <c r="F13" s="25">
        <v>-0.2597275</v>
      </c>
      <c r="G13" s="35">
        <v>-0.01614379</v>
      </c>
    </row>
    <row r="14" spans="1:7" ht="12">
      <c r="A14" s="20" t="s">
        <v>22</v>
      </c>
      <c r="B14" s="29">
        <v>-0.007875801</v>
      </c>
      <c r="C14" s="13">
        <v>0.06112067</v>
      </c>
      <c r="D14" s="13">
        <v>0.09054811</v>
      </c>
      <c r="E14" s="13">
        <v>-0.02271985</v>
      </c>
      <c r="F14" s="25">
        <v>-0.2464072</v>
      </c>
      <c r="G14" s="35">
        <v>-0.0029896</v>
      </c>
    </row>
    <row r="15" spans="1:7" ht="12">
      <c r="A15" s="21" t="s">
        <v>23</v>
      </c>
      <c r="B15" s="31">
        <v>-0.4340826</v>
      </c>
      <c r="C15" s="15">
        <v>-0.1281536</v>
      </c>
      <c r="D15" s="15">
        <v>-0.01807606</v>
      </c>
      <c r="E15" s="15">
        <v>-0.09356008</v>
      </c>
      <c r="F15" s="27">
        <v>-0.4056383</v>
      </c>
      <c r="G15" s="37">
        <v>-0.1746345</v>
      </c>
    </row>
    <row r="16" spans="1:7" ht="12">
      <c r="A16" s="20" t="s">
        <v>24</v>
      </c>
      <c r="B16" s="29">
        <v>-0.002614819</v>
      </c>
      <c r="C16" s="13">
        <v>-0.03381633</v>
      </c>
      <c r="D16" s="13">
        <v>0.004855687</v>
      </c>
      <c r="E16" s="13">
        <v>-0.0001135548</v>
      </c>
      <c r="F16" s="25">
        <v>0.02182739</v>
      </c>
      <c r="G16" s="35">
        <v>-0.004464286</v>
      </c>
    </row>
    <row r="17" spans="1:7" ht="12">
      <c r="A17" s="20" t="s">
        <v>25</v>
      </c>
      <c r="B17" s="29">
        <v>-0.02653504</v>
      </c>
      <c r="C17" s="13">
        <v>-0.01640744</v>
      </c>
      <c r="D17" s="13">
        <v>-0.01248353</v>
      </c>
      <c r="E17" s="13">
        <v>0.003544927</v>
      </c>
      <c r="F17" s="25">
        <v>-0.01950325</v>
      </c>
      <c r="G17" s="35">
        <v>-0.01253827</v>
      </c>
    </row>
    <row r="18" spans="1:7" ht="12">
      <c r="A18" s="20" t="s">
        <v>26</v>
      </c>
      <c r="B18" s="29">
        <v>-0.008914887</v>
      </c>
      <c r="C18" s="13">
        <v>0.04948222</v>
      </c>
      <c r="D18" s="13">
        <v>0.002911268</v>
      </c>
      <c r="E18" s="13">
        <v>0.03201414</v>
      </c>
      <c r="F18" s="25">
        <v>-0.0539206</v>
      </c>
      <c r="G18" s="35">
        <v>0.01183452</v>
      </c>
    </row>
    <row r="19" spans="1:7" ht="12">
      <c r="A19" s="21" t="s">
        <v>27</v>
      </c>
      <c r="B19" s="31">
        <v>-0.2149027</v>
      </c>
      <c r="C19" s="15">
        <v>-0.1967308</v>
      </c>
      <c r="D19" s="15">
        <v>-0.2040952</v>
      </c>
      <c r="E19" s="15">
        <v>-0.1895855</v>
      </c>
      <c r="F19" s="27">
        <v>-0.145764</v>
      </c>
      <c r="G19" s="37">
        <v>-0.1926133</v>
      </c>
    </row>
    <row r="20" spans="1:7" ht="12.75" thickBot="1">
      <c r="A20" s="44" t="s">
        <v>28</v>
      </c>
      <c r="B20" s="45">
        <v>-0.00130465</v>
      </c>
      <c r="C20" s="46">
        <v>-0.0007387211</v>
      </c>
      <c r="D20" s="46">
        <v>-0.001882242</v>
      </c>
      <c r="E20" s="46">
        <v>0.001114972</v>
      </c>
      <c r="F20" s="47">
        <v>0.008545303</v>
      </c>
      <c r="G20" s="48">
        <v>0.0005889927</v>
      </c>
    </row>
    <row r="21" spans="1:7" ht="12.75" thickTop="1">
      <c r="A21" s="6" t="s">
        <v>29</v>
      </c>
      <c r="B21" s="39">
        <v>-53.0078</v>
      </c>
      <c r="C21" s="40">
        <v>77.54937</v>
      </c>
      <c r="D21" s="40">
        <v>-57.4713</v>
      </c>
      <c r="E21" s="40">
        <v>23.80293</v>
      </c>
      <c r="F21" s="41">
        <v>-21.66029</v>
      </c>
      <c r="G21" s="43">
        <v>0.007240962</v>
      </c>
    </row>
    <row r="22" spans="1:7" ht="12">
      <c r="A22" s="20" t="s">
        <v>30</v>
      </c>
      <c r="B22" s="29">
        <v>-25.96861</v>
      </c>
      <c r="C22" s="13">
        <v>-22.10244</v>
      </c>
      <c r="D22" s="13">
        <v>3.050903</v>
      </c>
      <c r="E22" s="13">
        <v>11.80502</v>
      </c>
      <c r="F22" s="25">
        <v>41.96767</v>
      </c>
      <c r="G22" s="36">
        <v>0</v>
      </c>
    </row>
    <row r="23" spans="1:7" ht="12">
      <c r="A23" s="20" t="s">
        <v>31</v>
      </c>
      <c r="B23" s="29">
        <v>-1.672627</v>
      </c>
      <c r="C23" s="13">
        <v>-2.057926</v>
      </c>
      <c r="D23" s="13">
        <v>-0.6250425</v>
      </c>
      <c r="E23" s="13">
        <v>-2.31061</v>
      </c>
      <c r="F23" s="25">
        <v>2.017112</v>
      </c>
      <c r="G23" s="35">
        <v>-1.174659</v>
      </c>
    </row>
    <row r="24" spans="1:7" ht="12">
      <c r="A24" s="20" t="s">
        <v>32</v>
      </c>
      <c r="B24" s="29">
        <v>2.508046</v>
      </c>
      <c r="C24" s="13">
        <v>-0.1823831</v>
      </c>
      <c r="D24" s="13">
        <v>-0.9032836</v>
      </c>
      <c r="E24" s="13">
        <v>-1.306177</v>
      </c>
      <c r="F24" s="25">
        <v>-1.527437</v>
      </c>
      <c r="G24" s="35">
        <v>-0.4163745</v>
      </c>
    </row>
    <row r="25" spans="1:7" ht="12">
      <c r="A25" s="20" t="s">
        <v>33</v>
      </c>
      <c r="B25" s="29">
        <v>-0.2149112</v>
      </c>
      <c r="C25" s="13">
        <v>-0.8029058</v>
      </c>
      <c r="D25" s="13">
        <v>-0.4292027</v>
      </c>
      <c r="E25" s="13">
        <v>-0.4416434</v>
      </c>
      <c r="F25" s="25">
        <v>-2.083297</v>
      </c>
      <c r="G25" s="35">
        <v>-0.7117957</v>
      </c>
    </row>
    <row r="26" spans="1:7" ht="12">
      <c r="A26" s="21" t="s">
        <v>34</v>
      </c>
      <c r="B26" s="31">
        <v>0.8475292</v>
      </c>
      <c r="C26" s="15">
        <v>0.0351356</v>
      </c>
      <c r="D26" s="15">
        <v>-0.1818763</v>
      </c>
      <c r="E26" s="15">
        <v>-0.3506018</v>
      </c>
      <c r="F26" s="27">
        <v>1.836892</v>
      </c>
      <c r="G26" s="37">
        <v>0.2479297</v>
      </c>
    </row>
    <row r="27" spans="1:7" ht="12">
      <c r="A27" s="20" t="s">
        <v>35</v>
      </c>
      <c r="B27" s="29">
        <v>-0.112056</v>
      </c>
      <c r="C27" s="13">
        <v>-0.08758995</v>
      </c>
      <c r="D27" s="13">
        <v>-0.3288017</v>
      </c>
      <c r="E27" s="13">
        <v>-0.06242717</v>
      </c>
      <c r="F27" s="25">
        <v>0.1319123</v>
      </c>
      <c r="G27" s="35">
        <v>-0.1138153</v>
      </c>
    </row>
    <row r="28" spans="1:7" ht="12">
      <c r="A28" s="20" t="s">
        <v>36</v>
      </c>
      <c r="B28" s="29">
        <v>0.3094956</v>
      </c>
      <c r="C28" s="13">
        <v>0.2543299</v>
      </c>
      <c r="D28" s="13">
        <v>0.03700835</v>
      </c>
      <c r="E28" s="13">
        <v>-0.004011589</v>
      </c>
      <c r="F28" s="25">
        <v>-0.1397443</v>
      </c>
      <c r="G28" s="35">
        <v>0.0952903</v>
      </c>
    </row>
    <row r="29" spans="1:7" ht="12">
      <c r="A29" s="20" t="s">
        <v>37</v>
      </c>
      <c r="B29" s="29">
        <v>0.07240692</v>
      </c>
      <c r="C29" s="13">
        <v>-0.08298728</v>
      </c>
      <c r="D29" s="13">
        <v>-0.05279915</v>
      </c>
      <c r="E29" s="13">
        <v>-0.0488844</v>
      </c>
      <c r="F29" s="25">
        <v>-0.04653844</v>
      </c>
      <c r="G29" s="35">
        <v>-0.04016943</v>
      </c>
    </row>
    <row r="30" spans="1:7" ht="12">
      <c r="A30" s="21" t="s">
        <v>38</v>
      </c>
      <c r="B30" s="31">
        <v>0.05499104</v>
      </c>
      <c r="C30" s="15">
        <v>0.03317711</v>
      </c>
      <c r="D30" s="15">
        <v>-0.06791751</v>
      </c>
      <c r="E30" s="15">
        <v>-0.04840516</v>
      </c>
      <c r="F30" s="27">
        <v>0.3153974</v>
      </c>
      <c r="G30" s="37">
        <v>0.03003995</v>
      </c>
    </row>
    <row r="31" spans="1:7" ht="12">
      <c r="A31" s="20" t="s">
        <v>39</v>
      </c>
      <c r="B31" s="29">
        <v>0.01206061</v>
      </c>
      <c r="C31" s="13">
        <v>-0.003375794</v>
      </c>
      <c r="D31" s="13">
        <v>-0.03624214</v>
      </c>
      <c r="E31" s="13">
        <v>0.01482789</v>
      </c>
      <c r="F31" s="25">
        <v>0.04433727</v>
      </c>
      <c r="G31" s="35">
        <v>0.001698055</v>
      </c>
    </row>
    <row r="32" spans="1:7" ht="12">
      <c r="A32" s="20" t="s">
        <v>40</v>
      </c>
      <c r="B32" s="29">
        <v>0.02964425</v>
      </c>
      <c r="C32" s="13">
        <v>0.06836108</v>
      </c>
      <c r="D32" s="13">
        <v>0.03045629</v>
      </c>
      <c r="E32" s="13">
        <v>0.02692686</v>
      </c>
      <c r="F32" s="25">
        <v>0.005573599</v>
      </c>
      <c r="G32" s="35">
        <v>0.03529325</v>
      </c>
    </row>
    <row r="33" spans="1:7" ht="12">
      <c r="A33" s="20" t="s">
        <v>41</v>
      </c>
      <c r="B33" s="29">
        <v>0.1002608</v>
      </c>
      <c r="C33" s="13">
        <v>0.05207843</v>
      </c>
      <c r="D33" s="13">
        <v>0.08080771</v>
      </c>
      <c r="E33" s="13">
        <v>0.05789424</v>
      </c>
      <c r="F33" s="25">
        <v>0.03899079</v>
      </c>
      <c r="G33" s="35">
        <v>0.0656145</v>
      </c>
    </row>
    <row r="34" spans="1:7" ht="12">
      <c r="A34" s="21" t="s">
        <v>42</v>
      </c>
      <c r="B34" s="31">
        <v>0.001545352</v>
      </c>
      <c r="C34" s="15">
        <v>0.006887358</v>
      </c>
      <c r="D34" s="15">
        <v>-0.002560673</v>
      </c>
      <c r="E34" s="15">
        <v>-0.00537838</v>
      </c>
      <c r="F34" s="27">
        <v>-0.03867283</v>
      </c>
      <c r="G34" s="37">
        <v>-0.005175364</v>
      </c>
    </row>
    <row r="35" spans="1:7" ht="12.75" thickBot="1">
      <c r="A35" s="22" t="s">
        <v>43</v>
      </c>
      <c r="B35" s="32">
        <v>-0.0002480704</v>
      </c>
      <c r="C35" s="16">
        <v>0.0004888738</v>
      </c>
      <c r="D35" s="16">
        <v>0.002706763</v>
      </c>
      <c r="E35" s="16">
        <v>-0.0001944918</v>
      </c>
      <c r="F35" s="28">
        <v>-0.002948133</v>
      </c>
      <c r="G35" s="38">
        <v>0.0002927419</v>
      </c>
    </row>
    <row r="36" spans="1:7" ht="12">
      <c r="A36" s="4" t="s">
        <v>44</v>
      </c>
      <c r="B36" s="3">
        <v>21.75903</v>
      </c>
      <c r="C36" s="3">
        <v>21.75598</v>
      </c>
      <c r="D36" s="3">
        <v>21.76819</v>
      </c>
      <c r="E36" s="3">
        <v>21.76819</v>
      </c>
      <c r="F36" s="3">
        <v>21.7804</v>
      </c>
      <c r="G36" s="3"/>
    </row>
    <row r="37" spans="1:6" ht="12">
      <c r="A37" s="4" t="s">
        <v>45</v>
      </c>
      <c r="B37" s="2">
        <v>-0.3779094</v>
      </c>
      <c r="C37" s="2">
        <v>-0.34434</v>
      </c>
      <c r="D37" s="2">
        <v>-0.3153483</v>
      </c>
      <c r="E37" s="2">
        <v>-0.3026327</v>
      </c>
      <c r="F37" s="2">
        <v>-0.2929688</v>
      </c>
    </row>
    <row r="38" spans="1:7" ht="12">
      <c r="A38" s="4" t="s">
        <v>53</v>
      </c>
      <c r="B38" s="2">
        <v>-0.0001673032</v>
      </c>
      <c r="C38" s="2">
        <v>0.0002169989</v>
      </c>
      <c r="D38" s="2">
        <v>-5.331863E-05</v>
      </c>
      <c r="E38" s="2">
        <v>0.0001287109</v>
      </c>
      <c r="F38" s="2">
        <v>-0.0003456427</v>
      </c>
      <c r="G38" s="2">
        <v>0.0001204955</v>
      </c>
    </row>
    <row r="39" spans="1:7" ht="12.75" thickBot="1">
      <c r="A39" s="4" t="s">
        <v>54</v>
      </c>
      <c r="B39" s="2">
        <v>8.967879E-05</v>
      </c>
      <c r="C39" s="2">
        <v>-0.0001313543</v>
      </c>
      <c r="D39" s="2">
        <v>9.771747E-05</v>
      </c>
      <c r="E39" s="2">
        <v>-4.061693E-05</v>
      </c>
      <c r="F39" s="2">
        <v>3.827308E-05</v>
      </c>
      <c r="G39" s="2">
        <v>0.0006700487</v>
      </c>
    </row>
    <row r="40" spans="2:7" ht="12.75" thickBot="1">
      <c r="B40" s="7" t="s">
        <v>46</v>
      </c>
      <c r="C40" s="18">
        <v>-0.003762</v>
      </c>
      <c r="D40" s="17" t="s">
        <v>47</v>
      </c>
      <c r="E40" s="18">
        <v>3.116421</v>
      </c>
      <c r="F40" s="17" t="s">
        <v>48</v>
      </c>
      <c r="G40" s="8">
        <v>55.131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0.003762</v>
      </c>
      <c r="D4">
        <v>0.00376</v>
      </c>
      <c r="E4">
        <v>0.003762</v>
      </c>
      <c r="F4">
        <v>0.002086</v>
      </c>
      <c r="G4">
        <v>0.011723</v>
      </c>
    </row>
    <row r="5" spans="1:7" ht="12.75">
      <c r="A5" t="s">
        <v>13</v>
      </c>
      <c r="B5">
        <v>-1.298427</v>
      </c>
      <c r="C5">
        <v>-1.10512</v>
      </c>
      <c r="D5">
        <v>0.152545</v>
      </c>
      <c r="E5">
        <v>0.590251</v>
      </c>
      <c r="F5">
        <v>2.098371</v>
      </c>
      <c r="G5">
        <v>5.931354</v>
      </c>
    </row>
    <row r="6" spans="1:7" ht="12.75">
      <c r="A6" t="s">
        <v>14</v>
      </c>
      <c r="B6" s="49">
        <v>98.27664</v>
      </c>
      <c r="C6" s="49">
        <v>-127.4756</v>
      </c>
      <c r="D6" s="49">
        <v>31.38144</v>
      </c>
      <c r="E6" s="49">
        <v>-75.74053</v>
      </c>
      <c r="F6" s="49">
        <v>203.4137</v>
      </c>
      <c r="G6" s="49">
        <v>-0.0006137178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4.314396</v>
      </c>
      <c r="C8" s="49">
        <v>0.7250403</v>
      </c>
      <c r="D8" s="49">
        <v>-0.7045965</v>
      </c>
      <c r="E8" s="49">
        <v>1.044393</v>
      </c>
      <c r="F8" s="49">
        <v>-1.948895</v>
      </c>
      <c r="G8" s="49">
        <v>0.6206358</v>
      </c>
    </row>
    <row r="9" spans="1:7" ht="12.75">
      <c r="A9" t="s">
        <v>17</v>
      </c>
      <c r="B9" s="49">
        <v>0.440278</v>
      </c>
      <c r="C9" s="49">
        <v>0.6829409</v>
      </c>
      <c r="D9" s="49">
        <v>-0.285475</v>
      </c>
      <c r="E9" s="49">
        <v>-0.5823914</v>
      </c>
      <c r="F9" s="49">
        <v>-1.559115</v>
      </c>
      <c r="G9" s="49">
        <v>-0.1887611</v>
      </c>
    </row>
    <row r="10" spans="1:7" ht="12.75">
      <c r="A10" t="s">
        <v>18</v>
      </c>
      <c r="B10" s="49">
        <v>0.1069093</v>
      </c>
      <c r="C10" s="49">
        <v>-0.3146629</v>
      </c>
      <c r="D10" s="49">
        <v>0.5118708</v>
      </c>
      <c r="E10" s="49">
        <v>-0.2792922</v>
      </c>
      <c r="F10" s="49">
        <v>-0.5034601</v>
      </c>
      <c r="G10" s="49">
        <v>-0.07152312</v>
      </c>
    </row>
    <row r="11" spans="1:7" ht="12.75">
      <c r="A11" t="s">
        <v>19</v>
      </c>
      <c r="B11" s="49">
        <v>2.757752</v>
      </c>
      <c r="C11" s="49">
        <v>1.657187</v>
      </c>
      <c r="D11" s="49">
        <v>2.239357</v>
      </c>
      <c r="E11" s="49">
        <v>1.104763</v>
      </c>
      <c r="F11" s="49">
        <v>12.68687</v>
      </c>
      <c r="G11" s="49">
        <v>3.294995</v>
      </c>
    </row>
    <row r="12" spans="1:7" ht="12.75">
      <c r="A12" t="s">
        <v>20</v>
      </c>
      <c r="B12" s="49">
        <v>0.1645475</v>
      </c>
      <c r="C12" s="49">
        <v>-0.09460394</v>
      </c>
      <c r="D12" s="49">
        <v>0.1066694</v>
      </c>
      <c r="E12" s="49">
        <v>0.02304733</v>
      </c>
      <c r="F12" s="49">
        <v>-0.5296136</v>
      </c>
      <c r="G12" s="49">
        <v>-0.03840985</v>
      </c>
    </row>
    <row r="13" spans="1:7" ht="12.75">
      <c r="A13" t="s">
        <v>21</v>
      </c>
      <c r="B13" s="49">
        <v>-0.04129662</v>
      </c>
      <c r="C13" s="49">
        <v>0.09452693</v>
      </c>
      <c r="D13" s="49">
        <v>0.04630341</v>
      </c>
      <c r="E13" s="49">
        <v>-0.03910444</v>
      </c>
      <c r="F13" s="49">
        <v>-0.2597275</v>
      </c>
      <c r="G13" s="49">
        <v>-0.01614379</v>
      </c>
    </row>
    <row r="14" spans="1:7" ht="12.75">
      <c r="A14" t="s">
        <v>22</v>
      </c>
      <c r="B14" s="49">
        <v>-0.007875801</v>
      </c>
      <c r="C14" s="49">
        <v>0.06112067</v>
      </c>
      <c r="D14" s="49">
        <v>0.09054811</v>
      </c>
      <c r="E14" s="49">
        <v>-0.02271985</v>
      </c>
      <c r="F14" s="49">
        <v>-0.2464072</v>
      </c>
      <c r="G14" s="49">
        <v>-0.0029896</v>
      </c>
    </row>
    <row r="15" spans="1:7" ht="12.75">
      <c r="A15" t="s">
        <v>23</v>
      </c>
      <c r="B15" s="49">
        <v>-0.4340826</v>
      </c>
      <c r="C15" s="49">
        <v>-0.1281536</v>
      </c>
      <c r="D15" s="49">
        <v>-0.01807606</v>
      </c>
      <c r="E15" s="49">
        <v>-0.09356008</v>
      </c>
      <c r="F15" s="49">
        <v>-0.4056383</v>
      </c>
      <c r="G15" s="49">
        <v>-0.1746345</v>
      </c>
    </row>
    <row r="16" spans="1:7" ht="12.75">
      <c r="A16" t="s">
        <v>24</v>
      </c>
      <c r="B16" s="49">
        <v>-0.002614819</v>
      </c>
      <c r="C16" s="49">
        <v>-0.03381633</v>
      </c>
      <c r="D16" s="49">
        <v>0.004855687</v>
      </c>
      <c r="E16" s="49">
        <v>-0.0001135548</v>
      </c>
      <c r="F16" s="49">
        <v>0.02182739</v>
      </c>
      <c r="G16" s="49">
        <v>-0.004464286</v>
      </c>
    </row>
    <row r="17" spans="1:7" ht="12.75">
      <c r="A17" t="s">
        <v>25</v>
      </c>
      <c r="B17" s="49">
        <v>-0.02653504</v>
      </c>
      <c r="C17" s="49">
        <v>-0.01640744</v>
      </c>
      <c r="D17" s="49">
        <v>-0.01248353</v>
      </c>
      <c r="E17" s="49">
        <v>0.003544927</v>
      </c>
      <c r="F17" s="49">
        <v>-0.01950325</v>
      </c>
      <c r="G17" s="49">
        <v>-0.01253827</v>
      </c>
    </row>
    <row r="18" spans="1:7" ht="12.75">
      <c r="A18" t="s">
        <v>26</v>
      </c>
      <c r="B18" s="49">
        <v>-0.008914887</v>
      </c>
      <c r="C18" s="49">
        <v>0.04948222</v>
      </c>
      <c r="D18" s="49">
        <v>0.002911268</v>
      </c>
      <c r="E18" s="49">
        <v>0.03201414</v>
      </c>
      <c r="F18" s="49">
        <v>-0.0539206</v>
      </c>
      <c r="G18" s="49">
        <v>0.01183452</v>
      </c>
    </row>
    <row r="19" spans="1:7" ht="12.75">
      <c r="A19" t="s">
        <v>27</v>
      </c>
      <c r="B19" s="49">
        <v>-0.2149027</v>
      </c>
      <c r="C19" s="49">
        <v>-0.1967308</v>
      </c>
      <c r="D19" s="49">
        <v>-0.2040952</v>
      </c>
      <c r="E19" s="49">
        <v>-0.1895855</v>
      </c>
      <c r="F19" s="49">
        <v>-0.145764</v>
      </c>
      <c r="G19" s="49">
        <v>-0.1926133</v>
      </c>
    </row>
    <row r="20" spans="1:7" ht="12.75">
      <c r="A20" t="s">
        <v>28</v>
      </c>
      <c r="B20" s="49">
        <v>-0.00130465</v>
      </c>
      <c r="C20" s="49">
        <v>-0.0007387211</v>
      </c>
      <c r="D20" s="49">
        <v>-0.001882242</v>
      </c>
      <c r="E20" s="49">
        <v>0.001114972</v>
      </c>
      <c r="F20" s="49">
        <v>0.008545303</v>
      </c>
      <c r="G20" s="49">
        <v>0.0005889927</v>
      </c>
    </row>
    <row r="21" spans="1:7" ht="12.75">
      <c r="A21" t="s">
        <v>29</v>
      </c>
      <c r="B21" s="49">
        <v>-53.0078</v>
      </c>
      <c r="C21" s="49">
        <v>77.54937</v>
      </c>
      <c r="D21" s="49">
        <v>-57.4713</v>
      </c>
      <c r="E21" s="49">
        <v>23.80293</v>
      </c>
      <c r="F21" s="49">
        <v>-21.66029</v>
      </c>
      <c r="G21" s="49">
        <v>0.007240962</v>
      </c>
    </row>
    <row r="22" spans="1:7" ht="12.75">
      <c r="A22" t="s">
        <v>30</v>
      </c>
      <c r="B22" s="49">
        <v>-25.96861</v>
      </c>
      <c r="C22" s="49">
        <v>-22.10244</v>
      </c>
      <c r="D22" s="49">
        <v>3.050903</v>
      </c>
      <c r="E22" s="49">
        <v>11.80502</v>
      </c>
      <c r="F22" s="49">
        <v>41.96767</v>
      </c>
      <c r="G22" s="49">
        <v>0</v>
      </c>
    </row>
    <row r="23" spans="1:7" ht="12.75">
      <c r="A23" t="s">
        <v>31</v>
      </c>
      <c r="B23" s="49">
        <v>-1.672627</v>
      </c>
      <c r="C23" s="49">
        <v>-2.057926</v>
      </c>
      <c r="D23" s="49">
        <v>-0.6250425</v>
      </c>
      <c r="E23" s="49">
        <v>-2.31061</v>
      </c>
      <c r="F23" s="49">
        <v>2.017112</v>
      </c>
      <c r="G23" s="49">
        <v>-1.174659</v>
      </c>
    </row>
    <row r="24" spans="1:7" ht="12.75">
      <c r="A24" t="s">
        <v>32</v>
      </c>
      <c r="B24" s="49">
        <v>2.508046</v>
      </c>
      <c r="C24" s="49">
        <v>-0.1823831</v>
      </c>
      <c r="D24" s="49">
        <v>-0.9032836</v>
      </c>
      <c r="E24" s="49">
        <v>-1.306177</v>
      </c>
      <c r="F24" s="49">
        <v>-1.527437</v>
      </c>
      <c r="G24" s="49">
        <v>-0.4163745</v>
      </c>
    </row>
    <row r="25" spans="1:7" ht="12.75">
      <c r="A25" t="s">
        <v>33</v>
      </c>
      <c r="B25" s="49">
        <v>-0.2149112</v>
      </c>
      <c r="C25" s="49">
        <v>-0.8029058</v>
      </c>
      <c r="D25" s="49">
        <v>-0.4292027</v>
      </c>
      <c r="E25" s="49">
        <v>-0.4416434</v>
      </c>
      <c r="F25" s="49">
        <v>-2.083297</v>
      </c>
      <c r="G25" s="49">
        <v>-0.7117957</v>
      </c>
    </row>
    <row r="26" spans="1:7" ht="12.75">
      <c r="A26" t="s">
        <v>34</v>
      </c>
      <c r="B26" s="49">
        <v>0.8475292</v>
      </c>
      <c r="C26" s="49">
        <v>0.0351356</v>
      </c>
      <c r="D26" s="49">
        <v>-0.1818763</v>
      </c>
      <c r="E26" s="49">
        <v>-0.3506018</v>
      </c>
      <c r="F26" s="49">
        <v>1.836892</v>
      </c>
      <c r="G26" s="49">
        <v>0.2479297</v>
      </c>
    </row>
    <row r="27" spans="1:7" ht="12.75">
      <c r="A27" t="s">
        <v>35</v>
      </c>
      <c r="B27" s="49">
        <v>-0.112056</v>
      </c>
      <c r="C27" s="49">
        <v>-0.08758995</v>
      </c>
      <c r="D27" s="49">
        <v>-0.3288017</v>
      </c>
      <c r="E27" s="49">
        <v>-0.06242717</v>
      </c>
      <c r="F27" s="49">
        <v>0.1319123</v>
      </c>
      <c r="G27" s="49">
        <v>-0.1138153</v>
      </c>
    </row>
    <row r="28" spans="1:7" ht="12.75">
      <c r="A28" t="s">
        <v>36</v>
      </c>
      <c r="B28" s="49">
        <v>0.3094956</v>
      </c>
      <c r="C28" s="49">
        <v>0.2543299</v>
      </c>
      <c r="D28" s="49">
        <v>0.03700835</v>
      </c>
      <c r="E28" s="49">
        <v>-0.004011589</v>
      </c>
      <c r="F28" s="49">
        <v>-0.1397443</v>
      </c>
      <c r="G28" s="49">
        <v>0.0952903</v>
      </c>
    </row>
    <row r="29" spans="1:7" ht="12.75">
      <c r="A29" t="s">
        <v>37</v>
      </c>
      <c r="B29" s="49">
        <v>0.07240692</v>
      </c>
      <c r="C29" s="49">
        <v>-0.08298728</v>
      </c>
      <c r="D29" s="49">
        <v>-0.05279915</v>
      </c>
      <c r="E29" s="49">
        <v>-0.0488844</v>
      </c>
      <c r="F29" s="49">
        <v>-0.04653844</v>
      </c>
      <c r="G29" s="49">
        <v>-0.04016943</v>
      </c>
    </row>
    <row r="30" spans="1:7" ht="12.75">
      <c r="A30" t="s">
        <v>38</v>
      </c>
      <c r="B30" s="49">
        <v>0.05499104</v>
      </c>
      <c r="C30" s="49">
        <v>0.03317711</v>
      </c>
      <c r="D30" s="49">
        <v>-0.06791751</v>
      </c>
      <c r="E30" s="49">
        <v>-0.04840516</v>
      </c>
      <c r="F30" s="49">
        <v>0.3153974</v>
      </c>
      <c r="G30" s="49">
        <v>0.03003995</v>
      </c>
    </row>
    <row r="31" spans="1:7" ht="12.75">
      <c r="A31" t="s">
        <v>39</v>
      </c>
      <c r="B31" s="49">
        <v>0.01206061</v>
      </c>
      <c r="C31" s="49">
        <v>-0.003375794</v>
      </c>
      <c r="D31" s="49">
        <v>-0.03624214</v>
      </c>
      <c r="E31" s="49">
        <v>0.01482789</v>
      </c>
      <c r="F31" s="49">
        <v>0.04433727</v>
      </c>
      <c r="G31" s="49">
        <v>0.001698055</v>
      </c>
    </row>
    <row r="32" spans="1:7" ht="12.75">
      <c r="A32" t="s">
        <v>40</v>
      </c>
      <c r="B32" s="49">
        <v>0.02964425</v>
      </c>
      <c r="C32" s="49">
        <v>0.06836108</v>
      </c>
      <c r="D32" s="49">
        <v>0.03045629</v>
      </c>
      <c r="E32" s="49">
        <v>0.02692686</v>
      </c>
      <c r="F32" s="49">
        <v>0.005573599</v>
      </c>
      <c r="G32" s="49">
        <v>0.03529325</v>
      </c>
    </row>
    <row r="33" spans="1:7" ht="12.75">
      <c r="A33" t="s">
        <v>41</v>
      </c>
      <c r="B33" s="49">
        <v>0.1002608</v>
      </c>
      <c r="C33" s="49">
        <v>0.05207843</v>
      </c>
      <c r="D33" s="49">
        <v>0.08080771</v>
      </c>
      <c r="E33" s="49">
        <v>0.05789424</v>
      </c>
      <c r="F33" s="49">
        <v>0.03899079</v>
      </c>
      <c r="G33" s="49">
        <v>0.0656145</v>
      </c>
    </row>
    <row r="34" spans="1:7" ht="12.75">
      <c r="A34" t="s">
        <v>42</v>
      </c>
      <c r="B34" s="49">
        <v>0.001545352</v>
      </c>
      <c r="C34" s="49">
        <v>0.006887358</v>
      </c>
      <c r="D34" s="49">
        <v>-0.002560673</v>
      </c>
      <c r="E34" s="49">
        <v>-0.00537838</v>
      </c>
      <c r="F34" s="49">
        <v>-0.03867283</v>
      </c>
      <c r="G34" s="49">
        <v>-0.005175364</v>
      </c>
    </row>
    <row r="35" spans="1:7" ht="12.75">
      <c r="A35" t="s">
        <v>43</v>
      </c>
      <c r="B35" s="49">
        <v>-0.0002480704</v>
      </c>
      <c r="C35" s="49">
        <v>0.0004888738</v>
      </c>
      <c r="D35" s="49">
        <v>0.002706763</v>
      </c>
      <c r="E35" s="49">
        <v>-0.0001944918</v>
      </c>
      <c r="F35" s="49">
        <v>-0.002948133</v>
      </c>
      <c r="G35" s="49">
        <v>0.0002927419</v>
      </c>
    </row>
    <row r="36" spans="1:6" ht="12.75">
      <c r="A36" t="s">
        <v>44</v>
      </c>
      <c r="B36" s="49">
        <v>21.75903</v>
      </c>
      <c r="C36" s="49">
        <v>21.75598</v>
      </c>
      <c r="D36" s="49">
        <v>21.76819</v>
      </c>
      <c r="E36" s="49">
        <v>21.76819</v>
      </c>
      <c r="F36" s="49">
        <v>21.7804</v>
      </c>
    </row>
    <row r="37" spans="1:6" ht="12.75">
      <c r="A37" t="s">
        <v>45</v>
      </c>
      <c r="B37" s="49">
        <v>-0.3779094</v>
      </c>
      <c r="C37" s="49">
        <v>-0.34434</v>
      </c>
      <c r="D37" s="49">
        <v>-0.3153483</v>
      </c>
      <c r="E37" s="49">
        <v>-0.3026327</v>
      </c>
      <c r="F37" s="49">
        <v>-0.2929688</v>
      </c>
    </row>
    <row r="38" spans="1:7" ht="12.75">
      <c r="A38" t="s">
        <v>55</v>
      </c>
      <c r="B38" s="49">
        <v>-0.0001673032</v>
      </c>
      <c r="C38" s="49">
        <v>0.0002169989</v>
      </c>
      <c r="D38" s="49">
        <v>-5.331863E-05</v>
      </c>
      <c r="E38" s="49">
        <v>0.0001287109</v>
      </c>
      <c r="F38" s="49">
        <v>-0.0003456427</v>
      </c>
      <c r="G38" s="49">
        <v>0.0001204955</v>
      </c>
    </row>
    <row r="39" spans="1:7" ht="12.75">
      <c r="A39" t="s">
        <v>56</v>
      </c>
      <c r="B39" s="49">
        <v>8.967879E-05</v>
      </c>
      <c r="C39" s="49">
        <v>-0.0001313543</v>
      </c>
      <c r="D39" s="49">
        <v>9.771747E-05</v>
      </c>
      <c r="E39" s="49">
        <v>-4.061693E-05</v>
      </c>
      <c r="F39" s="49">
        <v>3.827308E-05</v>
      </c>
      <c r="G39" s="49">
        <v>0.0006700487</v>
      </c>
    </row>
    <row r="40" spans="2:7" ht="12.75">
      <c r="B40" t="s">
        <v>46</v>
      </c>
      <c r="C40">
        <v>-0.003762</v>
      </c>
      <c r="D40" t="s">
        <v>47</v>
      </c>
      <c r="E40">
        <v>3.116421</v>
      </c>
      <c r="F40" t="s">
        <v>48</v>
      </c>
      <c r="G40">
        <v>55.131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-0.0001673031713702461</v>
      </c>
      <c r="C50">
        <f>-0.017/(C7*C7+C22*C22)*(C21*C22+C6*C7)</f>
        <v>0.00021699884507246764</v>
      </c>
      <c r="D50">
        <f>-0.017/(D7*D7+D22*D22)*(D21*D22+D6*D7)</f>
        <v>-5.3318635345627305E-05</v>
      </c>
      <c r="E50">
        <f>-0.017/(E7*E7+E22*E22)*(E21*E22+E6*E7)</f>
        <v>0.00012871095263935022</v>
      </c>
      <c r="F50">
        <f>-0.017/(F7*F7+F22*F22)*(F21*F22+F6*F7)</f>
        <v>-0.0003456426668229514</v>
      </c>
      <c r="G50">
        <f>(B50*B$4+C50*C$4+D50*D$4+E50*E$4+F50*F$4)/SUM(B$4:F$4)</f>
        <v>4.041795420462885E-08</v>
      </c>
    </row>
    <row r="51" spans="1:7" ht="12.75">
      <c r="A51" t="s">
        <v>59</v>
      </c>
      <c r="B51">
        <f>-0.017/(B7*B7+B22*B22)*(B21*B7-B6*B22)</f>
        <v>8.96787969190923E-05</v>
      </c>
      <c r="C51">
        <f>-0.017/(C7*C7+C22*C22)*(C21*C7-C6*C22)</f>
        <v>-0.00013135430860467163</v>
      </c>
      <c r="D51">
        <f>-0.017/(D7*D7+D22*D22)*(D21*D7-D6*D22)</f>
        <v>9.771747699845319E-05</v>
      </c>
      <c r="E51">
        <f>-0.017/(E7*E7+E22*E22)*(E21*E7-E6*E22)</f>
        <v>-4.061692453701266E-05</v>
      </c>
      <c r="F51">
        <f>-0.017/(F7*F7+F22*F22)*(F21*F7-F6*F22)</f>
        <v>3.827307473791456E-05</v>
      </c>
      <c r="G51">
        <f>(B51*B$4+C51*C$4+D51*D$4+E51*E$4+F51*F$4)/SUM(B$4:F$4)</f>
        <v>2.0170208351101842E-07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9999.932727887495</v>
      </c>
      <c r="C62">
        <f>C7+(2/0.017)*(C8*C50-C23*C51)</f>
        <v>9999.986707701275</v>
      </c>
      <c r="D62">
        <f>D7+(2/0.017)*(D8*D50-D23*D51)</f>
        <v>10000.011605376467</v>
      </c>
      <c r="E62">
        <f>E7+(2/0.017)*(E8*E50-E23*E51)</f>
        <v>10000.004773523053</v>
      </c>
      <c r="F62">
        <f>F7+(2/0.017)*(F8*F50-F23*F51)</f>
        <v>10000.070167080803</v>
      </c>
    </row>
    <row r="63" spans="1:6" ht="12.75">
      <c r="A63" t="s">
        <v>67</v>
      </c>
      <c r="B63">
        <f>B8+(3/0.017)*(B9*B50-B24*B51)</f>
        <v>4.261705684661949</v>
      </c>
      <c r="C63">
        <f>C8+(3/0.017)*(C9*C50-C24*C51)</f>
        <v>0.7469651083325426</v>
      </c>
      <c r="D63">
        <f>D8+(3/0.017)*(D9*D50-D24*D51)</f>
        <v>-0.6863339590885812</v>
      </c>
      <c r="E63">
        <f>E8+(3/0.017)*(E9*E50-E24*E51)</f>
        <v>1.0218024627275388</v>
      </c>
      <c r="F63">
        <f>F8+(3/0.017)*(F9*F50-F24*F51)</f>
        <v>-1.8434791687749197</v>
      </c>
    </row>
    <row r="64" spans="1:6" ht="12.75">
      <c r="A64" t="s">
        <v>68</v>
      </c>
      <c r="B64">
        <f>B9+(4/0.017)*(B10*B50-B25*B51)</f>
        <v>0.440604285393286</v>
      </c>
      <c r="C64">
        <f>C9+(4/0.017)*(C10*C50-C25*C51)</f>
        <v>0.6420593418539213</v>
      </c>
      <c r="D64">
        <f>D9+(4/0.017)*(D10*D50-D25*D51)</f>
        <v>-0.2820283288386707</v>
      </c>
      <c r="E64">
        <f>E9+(4/0.017)*(E10*E50-E25*E51)</f>
        <v>-0.5950704968886611</v>
      </c>
      <c r="F64">
        <f>F9+(4/0.017)*(F10*F50-F25*F51)</f>
        <v>-1.499408770968183</v>
      </c>
    </row>
    <row r="65" spans="1:6" ht="12.75">
      <c r="A65" t="s">
        <v>69</v>
      </c>
      <c r="B65">
        <f>B10+(5/0.017)*(B11*B50-B26*B51)</f>
        <v>-0.051145421900717566</v>
      </c>
      <c r="C65">
        <f>C10+(5/0.017)*(C11*C50-C26*C51)</f>
        <v>-0.20753852426043598</v>
      </c>
      <c r="D65">
        <f>D10+(5/0.017)*(D11*D50-D26*D51)</f>
        <v>0.4819805158441576</v>
      </c>
      <c r="E65">
        <f>E10+(5/0.017)*(E11*E50-E26*E51)</f>
        <v>-0.2416584554948336</v>
      </c>
      <c r="F65">
        <f>F10+(5/0.017)*(F11*F50-F26*F51)</f>
        <v>-1.813879830952228</v>
      </c>
    </row>
    <row r="66" spans="1:6" ht="12.75">
      <c r="A66" t="s">
        <v>70</v>
      </c>
      <c r="B66">
        <f>B11+(6/0.017)*(B12*B50-B27*B51)</f>
        <v>2.751582492474066</v>
      </c>
      <c r="C66">
        <f>C11+(6/0.017)*(C12*C50-C27*C51)</f>
        <v>1.645880789514492</v>
      </c>
      <c r="D66">
        <f>D11+(6/0.017)*(D12*D50-D27*D51)</f>
        <v>2.2486895431937644</v>
      </c>
      <c r="E66">
        <f>E11+(6/0.017)*(E12*E50-E27*E51)</f>
        <v>1.1049150626401685</v>
      </c>
      <c r="F66">
        <f>F11+(6/0.017)*(F12*F50-F27*F51)</f>
        <v>12.749696482743396</v>
      </c>
    </row>
    <row r="67" spans="1:6" ht="12.75">
      <c r="A67" t="s">
        <v>71</v>
      </c>
      <c r="B67">
        <f>B12+(7/0.017)*(B13*B50-B28*B51)</f>
        <v>0.15596379629599033</v>
      </c>
      <c r="C67">
        <f>C12+(7/0.017)*(C13*C50-C28*C51)</f>
        <v>-0.07240176707813595</v>
      </c>
      <c r="D67">
        <f>D12+(7/0.017)*(D13*D50-D28*D51)</f>
        <v>0.10416373055526626</v>
      </c>
      <c r="E67">
        <f>E12+(7/0.017)*(E13*E50-E28*E51)</f>
        <v>0.020907756063082133</v>
      </c>
      <c r="F67">
        <f>F12+(7/0.017)*(F13*F50-F28*F51)</f>
        <v>-0.4904459853825006</v>
      </c>
    </row>
    <row r="68" spans="1:6" ht="12.75">
      <c r="A68" t="s">
        <v>72</v>
      </c>
      <c r="B68">
        <f>B13+(8/0.017)*(B14*B50-B29*B51)</f>
        <v>-0.04373225246580518</v>
      </c>
      <c r="C68">
        <f>C13+(8/0.017)*(C14*C50-C29*C51)</f>
        <v>0.09563863730008147</v>
      </c>
      <c r="D68">
        <f>D13+(8/0.017)*(D14*D50-D29*D51)</f>
        <v>0.04645940909051159</v>
      </c>
      <c r="E68">
        <f>E13+(8/0.017)*(E14*E50-E29*E51)</f>
        <v>-0.041414947069722485</v>
      </c>
      <c r="F68">
        <f>F13+(8/0.017)*(F14*F50-F29*F51)</f>
        <v>-0.2188098478001495</v>
      </c>
    </row>
    <row r="69" spans="1:6" ht="12.75">
      <c r="A69" t="s">
        <v>73</v>
      </c>
      <c r="B69">
        <f>B14+(9/0.017)*(B15*B50-B30*B51)</f>
        <v>0.027961068869000634</v>
      </c>
      <c r="C69">
        <f>C14+(9/0.017)*(C15*C50-C30*C51)</f>
        <v>0.04870531461076761</v>
      </c>
      <c r="D69">
        <f>D14+(9/0.017)*(D15*D50-D30*D51)</f>
        <v>0.09457191395032859</v>
      </c>
      <c r="E69">
        <f>E14+(9/0.017)*(E15*E50-E30*E51)</f>
        <v>-0.030135995988860152</v>
      </c>
      <c r="F69">
        <f>F14+(9/0.017)*(F15*F50-F30*F51)</f>
        <v>-0.17857119531549054</v>
      </c>
    </row>
    <row r="70" spans="1:6" ht="12.75">
      <c r="A70" t="s">
        <v>74</v>
      </c>
      <c r="B70">
        <f>B15+(10/0.017)*(B16*B50-B31*B51)</f>
        <v>-0.4344614902845007</v>
      </c>
      <c r="C70">
        <f>C15+(10/0.017)*(C16*C50-C31*C51)</f>
        <v>-0.13273097037732426</v>
      </c>
      <c r="D70">
        <f>D15+(10/0.017)*(D16*D50-D31*D51)</f>
        <v>-0.01614512360157693</v>
      </c>
      <c r="E70">
        <f>E15+(10/0.017)*(E16*E50-E31*E51)</f>
        <v>-0.09321440497488921</v>
      </c>
      <c r="F70">
        <f>F15+(10/0.017)*(F16*F50-F31*F51)</f>
        <v>-0.41107441819868806</v>
      </c>
    </row>
    <row r="71" spans="1:6" ht="12.75">
      <c r="A71" t="s">
        <v>75</v>
      </c>
      <c r="B71">
        <f>B16+(11/0.017)*(B17*B50-B32*B51)</f>
        <v>-0.001462448861321008</v>
      </c>
      <c r="C71">
        <f>C16+(11/0.017)*(C17*C50-C32*C51)</f>
        <v>-0.03030983614405875</v>
      </c>
      <c r="D71">
        <f>D16+(11/0.017)*(D17*D50-D32*D51)</f>
        <v>0.0033606530370583984</v>
      </c>
      <c r="E71">
        <f>E16+(11/0.017)*(E17*E50-E32*E51)</f>
        <v>0.0008893586641354263</v>
      </c>
      <c r="F71">
        <f>F16+(11/0.017)*(F17*F50-F32*F51)</f>
        <v>0.026051284251583186</v>
      </c>
    </row>
    <row r="72" spans="1:6" ht="12.75">
      <c r="A72" t="s">
        <v>76</v>
      </c>
      <c r="B72">
        <f>B17+(12/0.017)*(B18*B50-B33*B51)</f>
        <v>-0.03182900168562707</v>
      </c>
      <c r="C72">
        <f>C17+(12/0.017)*(C18*C50-C33*C51)</f>
        <v>-0.003999220641772787</v>
      </c>
      <c r="D72">
        <f>D17+(12/0.017)*(D18*D50-D33*D51)</f>
        <v>-0.018166977327135108</v>
      </c>
      <c r="E72">
        <f>E17+(12/0.017)*(E18*E50-E33*E51)</f>
        <v>0.00811343742437922</v>
      </c>
      <c r="F72">
        <f>F17+(12/0.017)*(F18*F50-F33*F51)</f>
        <v>-0.007400923486400021</v>
      </c>
    </row>
    <row r="73" spans="1:6" ht="12.75">
      <c r="A73" t="s">
        <v>77</v>
      </c>
      <c r="B73">
        <f>B18+(13/0.017)*(B19*B50-B34*B51)</f>
        <v>0.018473297305416293</v>
      </c>
      <c r="C73">
        <f>C18+(13/0.017)*(C19*C50-C34*C51)</f>
        <v>0.017528470638486067</v>
      </c>
      <c r="D73">
        <f>D18+(13/0.017)*(D19*D50-D34*D51)</f>
        <v>0.011424203332024832</v>
      </c>
      <c r="E73">
        <f>E18+(13/0.017)*(E19*E50-E34*E51)</f>
        <v>0.013186940802318487</v>
      </c>
      <c r="F73">
        <f>F18+(13/0.017)*(F19*F50-F34*F51)</f>
        <v>-0.014261128506113788</v>
      </c>
    </row>
    <row r="74" spans="1:6" ht="12.75">
      <c r="A74" t="s">
        <v>78</v>
      </c>
      <c r="B74">
        <f>B19+(14/0.017)*(B20*B50-B35*B51)</f>
        <v>-0.21470462574554589</v>
      </c>
      <c r="C74">
        <f>C19+(14/0.017)*(C20*C50-C35*C51)</f>
        <v>-0.19680992960220672</v>
      </c>
      <c r="D74">
        <f>D19+(14/0.017)*(D20*D50-D35*D51)</f>
        <v>-0.20423037368641622</v>
      </c>
      <c r="E74">
        <f>E19+(14/0.017)*(E20*E50-E35*E51)</f>
        <v>-0.18947382162980497</v>
      </c>
      <c r="F74">
        <f>F19+(14/0.017)*(F20*F50-F35*F51)</f>
        <v>-0.14810347181430436</v>
      </c>
    </row>
    <row r="75" spans="1:6" ht="12.75">
      <c r="A75" t="s">
        <v>79</v>
      </c>
      <c r="B75" s="49">
        <f>B20</f>
        <v>-0.00130465</v>
      </c>
      <c r="C75" s="49">
        <f>C20</f>
        <v>-0.0007387211</v>
      </c>
      <c r="D75" s="49">
        <f>D20</f>
        <v>-0.001882242</v>
      </c>
      <c r="E75" s="49">
        <f>E20</f>
        <v>0.001114972</v>
      </c>
      <c r="F75" s="49">
        <f>F20</f>
        <v>0.008545303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-25.890169335960938</v>
      </c>
      <c r="C82">
        <f>C22+(2/0.017)*(C8*C51+C23*C50)</f>
        <v>-22.166181733242546</v>
      </c>
      <c r="D82">
        <f>D22+(2/0.017)*(D8*D51+D23*D50)</f>
        <v>3.0467235906883623</v>
      </c>
      <c r="E82">
        <f>E22+(2/0.017)*(E8*E51+E23*E50)</f>
        <v>11.765041076947531</v>
      </c>
      <c r="F82">
        <f>F22+(2/0.017)*(F8*F51+F23*F50)</f>
        <v>41.876871155888004</v>
      </c>
    </row>
    <row r="83" spans="1:6" ht="12.75">
      <c r="A83" t="s">
        <v>82</v>
      </c>
      <c r="B83">
        <f>B23+(3/0.017)*(B9*B51+B24*B50)</f>
        <v>-1.739707079128091</v>
      </c>
      <c r="C83">
        <f>C23+(3/0.017)*(C9*C51+C24*C50)</f>
        <v>-2.08074085031731</v>
      </c>
      <c r="D83">
        <f>D23+(3/0.017)*(D9*D51+D24*D50)</f>
        <v>-0.6214661555054202</v>
      </c>
      <c r="E83">
        <f>E23+(3/0.017)*(E9*E51+E24*E50)</f>
        <v>-2.336103706783671</v>
      </c>
      <c r="F83">
        <f>F23+(3/0.017)*(F9*F51+F24*F50)</f>
        <v>2.099748812911302</v>
      </c>
    </row>
    <row r="84" spans="1:6" ht="12.75">
      <c r="A84" t="s">
        <v>83</v>
      </c>
      <c r="B84">
        <f>B24+(4/0.017)*(B10*B51+B25*B50)</f>
        <v>2.518761958288576</v>
      </c>
      <c r="C84">
        <f>C24+(4/0.017)*(C10*C51+C25*C50)</f>
        <v>-0.21365305379504582</v>
      </c>
      <c r="D84">
        <f>D24+(4/0.017)*(D10*D51+D25*D50)</f>
        <v>-0.8861298999115674</v>
      </c>
      <c r="E84">
        <f>E24+(4/0.017)*(E10*E51+E25*E50)</f>
        <v>-1.3168829653011072</v>
      </c>
      <c r="F84">
        <f>F24+(4/0.017)*(F10*F51+F25*F50)</f>
        <v>-1.3625411494519066</v>
      </c>
    </row>
    <row r="85" spans="1:6" ht="12.75">
      <c r="A85" t="s">
        <v>84</v>
      </c>
      <c r="B85">
        <f>B25+(5/0.017)*(B11*B51+B26*B50)</f>
        <v>-0.1838766239493138</v>
      </c>
      <c r="C85">
        <f>C25+(5/0.017)*(C11*C51+C26*C50)</f>
        <v>-0.8646864670566828</v>
      </c>
      <c r="D85">
        <f>D25+(5/0.017)*(D11*D51+D26*D50)</f>
        <v>-0.3619904316892538</v>
      </c>
      <c r="E85">
        <f>E25+(5/0.017)*(E11*E51+E26*E50)</f>
        <v>-0.46811350796392787</v>
      </c>
      <c r="F85">
        <f>F25+(5/0.017)*(F11*F51+F26*F50)</f>
        <v>-2.127221331131041</v>
      </c>
    </row>
    <row r="86" spans="1:6" ht="12.75">
      <c r="A86" t="s">
        <v>85</v>
      </c>
      <c r="B86">
        <f>B26+(6/0.017)*(B12*B51+B27*B50)</f>
        <v>0.8593540515319207</v>
      </c>
      <c r="C86">
        <f>C26+(6/0.017)*(C12*C51+C27*C50)</f>
        <v>0.03281314722589035</v>
      </c>
      <c r="D86">
        <f>D26+(6/0.017)*(D12*D51+D27*D50)</f>
        <v>-0.17200992732320194</v>
      </c>
      <c r="E86">
        <f>E26+(6/0.017)*(E12*E51+E27*E50)</f>
        <v>-0.35376809606517706</v>
      </c>
      <c r="F86">
        <f>F26+(6/0.017)*(F12*F51+F27*F50)</f>
        <v>1.813645719981024</v>
      </c>
    </row>
    <row r="87" spans="1:6" ht="12.75">
      <c r="A87" t="s">
        <v>86</v>
      </c>
      <c r="B87">
        <f>B27+(7/0.017)*(B13*B51+B28*B50)</f>
        <v>-0.1349019521308785</v>
      </c>
      <c r="C87">
        <f>C27+(7/0.017)*(C13*C51+C28*C50)</f>
        <v>-0.06997763086887836</v>
      </c>
      <c r="D87">
        <f>D27+(7/0.017)*(D13*D51+D28*D50)</f>
        <v>-0.32775111624808106</v>
      </c>
      <c r="E87">
        <f>E27+(7/0.017)*(E13*E51+E28*E50)</f>
        <v>-0.061985771968983396</v>
      </c>
      <c r="F87">
        <f>F27+(7/0.017)*(F13*F51+F28*F50)</f>
        <v>0.14770801514965906</v>
      </c>
    </row>
    <row r="88" spans="1:6" ht="12.75">
      <c r="A88" t="s">
        <v>87</v>
      </c>
      <c r="B88">
        <f>B28+(8/0.017)*(B14*B51+B29*B50)</f>
        <v>0.30346256484536194</v>
      </c>
      <c r="C88">
        <f>C28+(8/0.017)*(C14*C51+C29*C50)</f>
        <v>0.24207737893411305</v>
      </c>
      <c r="D88">
        <f>D28+(8/0.017)*(D14*D51+D29*D50)</f>
        <v>0.04249696716780588</v>
      </c>
      <c r="E88">
        <f>E28+(8/0.017)*(E14*E51+E29*E50)</f>
        <v>-0.006538246534240379</v>
      </c>
      <c r="F88">
        <f>F28+(8/0.017)*(F14*F51+F29*F50)</f>
        <v>-0.1366125779624378</v>
      </c>
    </row>
    <row r="89" spans="1:6" ht="12.75">
      <c r="A89" t="s">
        <v>88</v>
      </c>
      <c r="B89">
        <f>B29+(9/0.017)*(B15*B51+B30*B50)</f>
        <v>0.04692729491269784</v>
      </c>
      <c r="C89">
        <f>C29+(9/0.017)*(C15*C51+C30*C50)</f>
        <v>-0.07026396831268372</v>
      </c>
      <c r="D89">
        <f>D29+(9/0.017)*(D15*D51+D30*D50)</f>
        <v>-0.05181713248541159</v>
      </c>
      <c r="E89">
        <f>E29+(9/0.017)*(E15*E51+E30*E50)</f>
        <v>-0.050170950819118224</v>
      </c>
      <c r="F89">
        <f>F29+(9/0.017)*(F15*F51+F30*F50)</f>
        <v>-0.11247128769161009</v>
      </c>
    </row>
    <row r="90" spans="1:6" ht="12.75">
      <c r="A90" t="s">
        <v>89</v>
      </c>
      <c r="B90">
        <f>B30+(10/0.017)*(B16*B51+B31*B50)</f>
        <v>0.0536661740448583</v>
      </c>
      <c r="C90">
        <f>C30+(10/0.017)*(C16*C51+C31*C50)</f>
        <v>0.035359096616173445</v>
      </c>
      <c r="D90">
        <f>D30+(10/0.017)*(D16*D51+D31*D50)</f>
        <v>-0.06650170592380038</v>
      </c>
      <c r="E90">
        <f>E30+(10/0.017)*(E16*E51+E31*E50)</f>
        <v>-0.047279792885721234</v>
      </c>
      <c r="F90">
        <f>F30+(10/0.017)*(F16*F51+F31*F50)</f>
        <v>0.30687419358020845</v>
      </c>
    </row>
    <row r="91" spans="1:6" ht="12.75">
      <c r="A91" t="s">
        <v>90</v>
      </c>
      <c r="B91">
        <f>B31+(11/0.017)*(B17*B51+B32*B50)</f>
        <v>0.0073117110285755</v>
      </c>
      <c r="C91">
        <f>C31+(11/0.017)*(C17*C51+C32*C50)</f>
        <v>0.00761738816446301</v>
      </c>
      <c r="D91">
        <f>D31+(11/0.017)*(D17*D51+D32*D50)</f>
        <v>-0.038082211508081</v>
      </c>
      <c r="E91">
        <f>E31+(11/0.017)*(E17*E51+E32*E50)</f>
        <v>0.01697728855688942</v>
      </c>
      <c r="F91">
        <f>F31+(11/0.017)*(F17*F51+F32*F50)</f>
        <v>0.04260773160955979</v>
      </c>
    </row>
    <row r="92" spans="1:6" ht="12.75">
      <c r="A92" t="s">
        <v>91</v>
      </c>
      <c r="B92">
        <f>B32+(12/0.017)*(B18*B51+B33*B50)</f>
        <v>0.01723947860356638</v>
      </c>
      <c r="C92">
        <f>C32+(12/0.017)*(C18*C51+C33*C50)</f>
        <v>0.07175020214131514</v>
      </c>
      <c r="D92">
        <f>D32+(12/0.017)*(D18*D51+D33*D50)</f>
        <v>0.027615766429097268</v>
      </c>
      <c r="E92">
        <f>E32+(12/0.017)*(E18*E51+E33*E50)</f>
        <v>0.0312689589700474</v>
      </c>
      <c r="F92">
        <f>F32+(12/0.017)*(F18*F51+F33*F50)</f>
        <v>-0.0053962276758919</v>
      </c>
    </row>
    <row r="93" spans="1:6" ht="12.75">
      <c r="A93" t="s">
        <v>92</v>
      </c>
      <c r="B93">
        <f>B33+(13/0.017)*(B19*B51+B34*B50)</f>
        <v>0.08532551456147508</v>
      </c>
      <c r="C93">
        <f>C33+(13/0.017)*(C19*C51+C34*C50)</f>
        <v>0.07298242001817525</v>
      </c>
      <c r="D93">
        <f>D33+(13/0.017)*(D19*D51+D34*D50)</f>
        <v>0.06566107626585953</v>
      </c>
      <c r="E93">
        <f>E33+(13/0.017)*(E19*E51+E34*E50)</f>
        <v>0.06325339329021294</v>
      </c>
      <c r="F93">
        <f>F33+(13/0.017)*(F19*F51+F34*F50)</f>
        <v>0.04494642924547131</v>
      </c>
    </row>
    <row r="94" spans="1:6" ht="12.75">
      <c r="A94" t="s">
        <v>93</v>
      </c>
      <c r="B94">
        <f>B34+(14/0.017)*(B20*B51+B35*B50)</f>
        <v>0.0014831784300821343</v>
      </c>
      <c r="C94">
        <f>C34+(14/0.017)*(C20*C51+C35*C50)</f>
        <v>0.007054632675917482</v>
      </c>
      <c r="D94">
        <f>D34+(14/0.017)*(D20*D51+D35*D50)</f>
        <v>-0.002830995581286107</v>
      </c>
      <c r="E94">
        <f>E34+(14/0.017)*(E20*E51+E35*E50)</f>
        <v>-0.005436290554012232</v>
      </c>
      <c r="F94">
        <f>F34+(14/0.017)*(F20*F51+F35*F50)</f>
        <v>-0.037564313646056335</v>
      </c>
    </row>
    <row r="95" spans="1:6" ht="12.75">
      <c r="A95" t="s">
        <v>94</v>
      </c>
      <c r="B95" s="49">
        <f>B35</f>
        <v>-0.0002480704</v>
      </c>
      <c r="C95" s="49">
        <f>C35</f>
        <v>0.0004888738</v>
      </c>
      <c r="D95" s="49">
        <f>D35</f>
        <v>0.002706763</v>
      </c>
      <c r="E95" s="49">
        <f>E35</f>
        <v>-0.0001944918</v>
      </c>
      <c r="F95" s="49">
        <f>F35</f>
        <v>-0.002948133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4.261734354249244</v>
      </c>
      <c r="C103">
        <f>C63*10000/C62</f>
        <v>0.7469661012221981</v>
      </c>
      <c r="D103">
        <f>D63*10000/D62</f>
        <v>-0.6863331625731078</v>
      </c>
      <c r="E103">
        <f>E63*10000/E62</f>
        <v>1.0218019749680105</v>
      </c>
      <c r="F103">
        <f>F63*10000/F62</f>
        <v>-1.8434662337105017</v>
      </c>
      <c r="G103">
        <f>AVERAGE(C103:E103)</f>
        <v>0.3608116378723669</v>
      </c>
      <c r="H103">
        <f>STDEV(C103:E103)</f>
        <v>0.917206554817071</v>
      </c>
      <c r="I103">
        <f>(B103*B4+C103*C4+D103*D4+E103*E4+F103*F4)/SUM(B4:F4)</f>
        <v>0.6312733723864099</v>
      </c>
      <c r="K103">
        <f>(LN(H103)+LN(H123))/2-LN(K114*K115^3)</f>
        <v>-3.9606972553822315</v>
      </c>
    </row>
    <row r="104" spans="1:11" ht="12.75">
      <c r="A104" t="s">
        <v>68</v>
      </c>
      <c r="B104">
        <f>B64*10000/B62</f>
        <v>0.4406072494513315</v>
      </c>
      <c r="C104">
        <f>C64*10000/C62</f>
        <v>0.6420601952995129</v>
      </c>
      <c r="D104">
        <f>D64*10000/D62</f>
        <v>-0.2820280015345575</v>
      </c>
      <c r="E104">
        <f>E64*10000/E62</f>
        <v>-0.5950702128305232</v>
      </c>
      <c r="F104">
        <f>F64*10000/F62</f>
        <v>-1.4993982501283656</v>
      </c>
      <c r="G104">
        <f>AVERAGE(C104:E104)</f>
        <v>-0.07834600635518928</v>
      </c>
      <c r="H104">
        <f>STDEV(C104:E104)</f>
        <v>0.6432244383185262</v>
      </c>
      <c r="I104">
        <f>(B104*B4+C104*C4+D104*D4+E104*E4+F104*F4)/SUM(B4:F4)</f>
        <v>-0.19285696796510082</v>
      </c>
      <c r="K104">
        <f>(LN(H104)+LN(H124))/2-LN(K114*K115^4)</f>
        <v>-3.8013525071405145</v>
      </c>
    </row>
    <row r="105" spans="1:11" ht="12.75">
      <c r="A105" t="s">
        <v>69</v>
      </c>
      <c r="B105">
        <f>B65*10000/B62</f>
        <v>-0.051145765969089804</v>
      </c>
      <c r="C105">
        <f>C65*10000/C62</f>
        <v>-0.20753880012720882</v>
      </c>
      <c r="D105">
        <f>D65*10000/D62</f>
        <v>0.4819799564882732</v>
      </c>
      <c r="E105">
        <f>E65*10000/E62</f>
        <v>-0.24165834013866785</v>
      </c>
      <c r="F105">
        <f>F65*10000/F62</f>
        <v>-1.813867103576266</v>
      </c>
      <c r="G105">
        <f>AVERAGE(C105:E105)</f>
        <v>0.010927605407465504</v>
      </c>
      <c r="H105">
        <f>STDEV(C105:E105)</f>
        <v>0.40829985775985245</v>
      </c>
      <c r="I105">
        <f>(B105*B4+C105*C4+D105*D4+E105*E4+F105*F4)/SUM(B4:F4)</f>
        <v>-0.24162317719847065</v>
      </c>
      <c r="K105">
        <f>(LN(H105)+LN(H125))/2-LN(K114*K115^5)</f>
        <v>-3.8078805722762095</v>
      </c>
    </row>
    <row r="106" spans="1:11" ht="12.75">
      <c r="A106" t="s">
        <v>70</v>
      </c>
      <c r="B106">
        <f>B66*10000/B62</f>
        <v>2.7516010030752907</v>
      </c>
      <c r="C106">
        <f>C66*10000/C62</f>
        <v>1.6458829772713122</v>
      </c>
      <c r="D106">
        <f>D66*10000/D62</f>
        <v>2.2486869335079223</v>
      </c>
      <c r="E106">
        <f>E66*10000/E62</f>
        <v>1.1049145352066678</v>
      </c>
      <c r="F106">
        <f>F66*10000/F62</f>
        <v>12.74960702247278</v>
      </c>
      <c r="G106">
        <f>AVERAGE(C106:E106)</f>
        <v>1.666494815328634</v>
      </c>
      <c r="H106">
        <f>STDEV(C106:E106)</f>
        <v>0.572164714640834</v>
      </c>
      <c r="I106">
        <f>(B106*B4+C106*C4+D106*D4+E106*E4+F106*F4)/SUM(B4:F4)</f>
        <v>3.3024158667967294</v>
      </c>
      <c r="K106">
        <f>(LN(H106)+LN(H126))/2-LN(K114*K115^6)</f>
        <v>-3.2052600159711475</v>
      </c>
    </row>
    <row r="107" spans="1:11" ht="12.75">
      <c r="A107" t="s">
        <v>71</v>
      </c>
      <c r="B107">
        <f>B67*10000/B62</f>
        <v>0.1559648455044537</v>
      </c>
      <c r="C107">
        <f>C67*10000/C62</f>
        <v>-0.0724018633168555</v>
      </c>
      <c r="D107">
        <f>D67*10000/D62</f>
        <v>0.10416360966947583</v>
      </c>
      <c r="E107">
        <f>E67*10000/E62</f>
        <v>0.02090774608272134</v>
      </c>
      <c r="F107">
        <f>F67*10000/F62</f>
        <v>-0.4904425440903386</v>
      </c>
      <c r="G107">
        <f>AVERAGE(C107:E107)</f>
        <v>0.017556497478447224</v>
      </c>
      <c r="H107">
        <f>STDEV(C107:E107)</f>
        <v>0.0883304291460619</v>
      </c>
      <c r="I107">
        <f>(B107*B4+C107*C4+D107*D4+E107*E4+F107*F4)/SUM(B4:F4)</f>
        <v>-0.030215990475879976</v>
      </c>
      <c r="K107">
        <f>(LN(H107)+LN(H127))/2-LN(K114*K115^7)</f>
        <v>-3.6712591443827636</v>
      </c>
    </row>
    <row r="108" spans="1:9" ht="12.75">
      <c r="A108" t="s">
        <v>72</v>
      </c>
      <c r="B108">
        <f>B68*10000/B62</f>
        <v>-0.04373254666388511</v>
      </c>
      <c r="C108">
        <f>C68*10000/C62</f>
        <v>0.09563876442598411</v>
      </c>
      <c r="D108">
        <f>D68*10000/D62</f>
        <v>0.04645935517268088</v>
      </c>
      <c r="E108">
        <f>E68*10000/E62</f>
        <v>-0.041414927300211464</v>
      </c>
      <c r="F108">
        <f>F68*10000/F62</f>
        <v>-0.21880831248609525</v>
      </c>
      <c r="G108">
        <f>AVERAGE(C108:E108)</f>
        <v>0.033561064099484506</v>
      </c>
      <c r="H108">
        <f>STDEV(C108:E108)</f>
        <v>0.06943128285147435</v>
      </c>
      <c r="I108">
        <f>(B108*B4+C108*C4+D108*D4+E108*E4+F108*F4)/SUM(B4:F4)</f>
        <v>-0.011302450721805656</v>
      </c>
    </row>
    <row r="109" spans="1:9" ht="12.75">
      <c r="A109" t="s">
        <v>73</v>
      </c>
      <c r="B109">
        <f>B69*10000/B62</f>
        <v>0.0279612569702831</v>
      </c>
      <c r="C109">
        <f>C69*10000/C62</f>
        <v>0.048705379351412795</v>
      </c>
      <c r="D109">
        <f>D69*10000/D62</f>
        <v>0.0945718041961895</v>
      </c>
      <c r="E109">
        <f>E69*10000/E62</f>
        <v>-0.03013598160337986</v>
      </c>
      <c r="F109">
        <f>F69*10000/F62</f>
        <v>-0.1785699423423332</v>
      </c>
      <c r="G109">
        <f>AVERAGE(C109:E109)</f>
        <v>0.03771373398140748</v>
      </c>
      <c r="H109">
        <f>STDEV(C109:E109)</f>
        <v>0.06307630427278368</v>
      </c>
      <c r="I109">
        <f>(B109*B4+C109*C4+D109*D4+E109*E4+F109*F4)/SUM(B4:F4)</f>
        <v>0.00743343920460886</v>
      </c>
    </row>
    <row r="110" spans="1:11" ht="12.75">
      <c r="A110" t="s">
        <v>74</v>
      </c>
      <c r="B110">
        <f>B70*10000/B62</f>
        <v>-0.4344644130183879</v>
      </c>
      <c r="C110">
        <f>C70*10000/C62</f>
        <v>-0.1327311468075296</v>
      </c>
      <c r="D110">
        <f>D70*10000/D62</f>
        <v>-0.016145104864574926</v>
      </c>
      <c r="E110">
        <f>E70*10000/E62</f>
        <v>-0.09321436047879936</v>
      </c>
      <c r="F110">
        <f>F70*10000/F62</f>
        <v>-0.4110715338297351</v>
      </c>
      <c r="G110">
        <f>AVERAGE(C110:E110)</f>
        <v>-0.08069687071696796</v>
      </c>
      <c r="H110">
        <f>STDEV(C110:E110)</f>
        <v>0.0592924274796897</v>
      </c>
      <c r="I110">
        <f>(B110*B4+C110*C4+D110*D4+E110*E4+F110*F4)/SUM(B4:F4)</f>
        <v>-0.17598300374349998</v>
      </c>
      <c r="K110">
        <f>EXP(AVERAGE(K103:K107))</f>
        <v>0.024989740982608873</v>
      </c>
    </row>
    <row r="111" spans="1:9" ht="12.75">
      <c r="A111" t="s">
        <v>75</v>
      </c>
      <c r="B111">
        <f>B71*10000/B62</f>
        <v>-0.0014624586995896254</v>
      </c>
      <c r="C111">
        <f>C71*10000/C62</f>
        <v>-0.030309876432851934</v>
      </c>
      <c r="D111">
        <f>D71*10000/D62</f>
        <v>0.0033606491368985574</v>
      </c>
      <c r="E111">
        <f>E71*10000/E62</f>
        <v>0.0008893582395982204</v>
      </c>
      <c r="F111">
        <f>F71*10000/F62</f>
        <v>0.026051101458609078</v>
      </c>
      <c r="G111">
        <f>AVERAGE(C111:E111)</f>
        <v>-0.008686623018785053</v>
      </c>
      <c r="H111">
        <f>STDEV(C111:E111)</f>
        <v>0.018767009240459338</v>
      </c>
      <c r="I111">
        <f>(B111*B4+C111*C4+D111*D4+E111*E4+F111*F4)/SUM(B4:F4)</f>
        <v>-0.003007256437058284</v>
      </c>
    </row>
    <row r="112" spans="1:9" ht="12.75">
      <c r="A112" t="s">
        <v>76</v>
      </c>
      <c r="B112">
        <f>B72*10000/B62</f>
        <v>-0.031829215807485746</v>
      </c>
      <c r="C112">
        <f>C72*10000/C62</f>
        <v>-0.003999225957663397</v>
      </c>
      <c r="D112">
        <f>D72*10000/D62</f>
        <v>-0.018166956243698462</v>
      </c>
      <c r="E112">
        <f>E72*10000/E62</f>
        <v>0.008113433551413012</v>
      </c>
      <c r="F112">
        <f>F72*10000/F62</f>
        <v>-0.0074008715566447674</v>
      </c>
      <c r="G112">
        <f>AVERAGE(C112:E112)</f>
        <v>-0.004684249549982949</v>
      </c>
      <c r="H112">
        <f>STDEV(C112:E112)</f>
        <v>0.01315357992856985</v>
      </c>
      <c r="I112">
        <f>(B112*B4+C112*C4+D112*D4+E112*E4+F112*F4)/SUM(B4:F4)</f>
        <v>-0.008973004780726325</v>
      </c>
    </row>
    <row r="113" spans="1:9" ht="12.75">
      <c r="A113" t="s">
        <v>77</v>
      </c>
      <c r="B113">
        <f>B73*10000/B62</f>
        <v>0.01847342158002578</v>
      </c>
      <c r="C113">
        <f>C73*10000/C62</f>
        <v>0.01752849393788383</v>
      </c>
      <c r="D113">
        <f>D73*10000/D62</f>
        <v>0.01142419007382217</v>
      </c>
      <c r="E113">
        <f>E73*10000/E62</f>
        <v>0.0131869345075049</v>
      </c>
      <c r="F113">
        <f>F73*10000/F62</f>
        <v>-0.014261028440640294</v>
      </c>
      <c r="G113">
        <f>AVERAGE(C113:E113)</f>
        <v>0.014046539506403633</v>
      </c>
      <c r="H113">
        <f>STDEV(C113:E113)</f>
        <v>0.0031416272824442903</v>
      </c>
      <c r="I113">
        <f>(B113*B4+C113*C4+D113*D4+E113*E4+F113*F4)/SUM(B4:F4)</f>
        <v>0.010909977659670316</v>
      </c>
    </row>
    <row r="114" spans="1:11" ht="12.75">
      <c r="A114" t="s">
        <v>78</v>
      </c>
      <c r="B114">
        <f>B74*10000/B62</f>
        <v>-0.21470607011863635</v>
      </c>
      <c r="C114">
        <f>C74*10000/C62</f>
        <v>-0.19681019120819207</v>
      </c>
      <c r="D114">
        <f>D74*10000/D62</f>
        <v>-0.20423013666965403</v>
      </c>
      <c r="E114">
        <f>E74*10000/E62</f>
        <v>-0.18947373118408262</v>
      </c>
      <c r="F114">
        <f>F74*10000/F62</f>
        <v>-0.14810243262276868</v>
      </c>
      <c r="G114">
        <f>AVERAGE(C114:E114)</f>
        <v>-0.19683801968730955</v>
      </c>
      <c r="H114">
        <f>STDEV(C114:E114)</f>
        <v>0.007378242103092777</v>
      </c>
      <c r="I114">
        <f>(B114*B4+C114*C4+D114*D4+E114*E4+F114*F4)/SUM(B4:F4)</f>
        <v>-0.19291915525697848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-0.0013046587767152008</v>
      </c>
      <c r="C115">
        <f>C75*10000/C62</f>
        <v>-0.0007387220819314588</v>
      </c>
      <c r="D115">
        <f>D75*10000/D62</f>
        <v>-0.0018822398155898337</v>
      </c>
      <c r="E115">
        <f>E75*10000/E62</f>
        <v>0.0011149714677657996</v>
      </c>
      <c r="F115">
        <f>F75*10000/F62</f>
        <v>0.008545243040524111</v>
      </c>
      <c r="G115">
        <f>AVERAGE(C115:E115)</f>
        <v>-0.0005019968099184976</v>
      </c>
      <c r="H115">
        <f>STDEV(C115:E115)</f>
        <v>0.0015125633904322121</v>
      </c>
      <c r="I115">
        <f>(B115*B4+C115*C4+D115*D4+E115*E4+F115*F4)/SUM(B4:F4)</f>
        <v>0.0005893338864185342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-25.89034350577105</v>
      </c>
      <c r="C122">
        <f>C82*10000/C62</f>
        <v>-22.166211197232627</v>
      </c>
      <c r="D122">
        <f>D82*10000/D62</f>
        <v>3.0467200548550397</v>
      </c>
      <c r="E122">
        <f>E82*10000/E62</f>
        <v>11.765035460880732</v>
      </c>
      <c r="F122">
        <f>F82*10000/F62</f>
        <v>41.876577320169545</v>
      </c>
      <c r="G122">
        <f>AVERAGE(C122:E122)</f>
        <v>-2.4514852271656182</v>
      </c>
      <c r="H122">
        <f>STDEV(C122:E122)</f>
        <v>17.62115407502761</v>
      </c>
      <c r="I122">
        <f>(B122*B4+C122*C4+D122*D4+E122*E4+F122*F4)/SUM(B4:F4)</f>
        <v>0.07145775114628196</v>
      </c>
    </row>
    <row r="123" spans="1:9" ht="12.75">
      <c r="A123" t="s">
        <v>82</v>
      </c>
      <c r="B123">
        <f>B83*10000/B62</f>
        <v>-1.739718782583858</v>
      </c>
      <c r="C123">
        <f>C83*10000/C62</f>
        <v>-2.0807436161038817</v>
      </c>
      <c r="D123">
        <f>D83*10000/D62</f>
        <v>-0.6214654342713876</v>
      </c>
      <c r="E123">
        <f>E83*10000/E62</f>
        <v>-2.3361025916397136</v>
      </c>
      <c r="F123">
        <f>F83*10000/F62</f>
        <v>2.0997340796902186</v>
      </c>
      <c r="G123">
        <f>AVERAGE(C123:E123)</f>
        <v>-1.6794372140049942</v>
      </c>
      <c r="H123">
        <f>STDEV(C123:E123)</f>
        <v>0.9250839241015915</v>
      </c>
      <c r="I123">
        <f>(B123*B4+C123*C4+D123*D4+E123*E4+F123*F4)/SUM(B4:F4)</f>
        <v>-1.1839869538358951</v>
      </c>
    </row>
    <row r="124" spans="1:9" ht="12.75">
      <c r="A124" t="s">
        <v>83</v>
      </c>
      <c r="B124">
        <f>B84*10000/B62</f>
        <v>2.518778902646347</v>
      </c>
      <c r="C124">
        <f>C84*10000/C62</f>
        <v>-0.21365333778944476</v>
      </c>
      <c r="D124">
        <f>D84*10000/D62</f>
        <v>-0.8861288715256521</v>
      </c>
      <c r="E124">
        <f>E84*10000/E62</f>
        <v>-1.316882336684288</v>
      </c>
      <c r="F124">
        <f>F84*10000/F62</f>
        <v>-1.3625315889654968</v>
      </c>
      <c r="G124">
        <f>AVERAGE(C124:E124)</f>
        <v>-0.8055548486664615</v>
      </c>
      <c r="H124">
        <f>STDEV(C124:E124)</f>
        <v>0.5560105087769605</v>
      </c>
      <c r="I124">
        <f>(B124*B4+C124*C4+D124*D4+E124*E4+F124*F4)/SUM(B4:F4)</f>
        <v>-0.39882822294668774</v>
      </c>
    </row>
    <row r="125" spans="1:9" ht="12.75">
      <c r="A125" t="s">
        <v>84</v>
      </c>
      <c r="B125">
        <f>B85*10000/B62</f>
        <v>-0.1838778609345286</v>
      </c>
      <c r="C125">
        <f>C85*10000/C62</f>
        <v>-0.864687616425293</v>
      </c>
      <c r="D125">
        <f>D85*10000/D62</f>
        <v>-0.36199001158621763</v>
      </c>
      <c r="E125">
        <f>E85*10000/E62</f>
        <v>-0.4681132845089724</v>
      </c>
      <c r="F125">
        <f>F85*10000/F62</f>
        <v>-2.1272064051446695</v>
      </c>
      <c r="G125">
        <f>AVERAGE(C125:E125)</f>
        <v>-0.5649303041734943</v>
      </c>
      <c r="H125">
        <f>STDEV(C125:E125)</f>
        <v>0.26496485040524936</v>
      </c>
      <c r="I125">
        <f>(B125*B4+C125*C4+D125*D4+E125*E4+F125*F4)/SUM(B4:F4)</f>
        <v>-0.7182934823083783</v>
      </c>
    </row>
    <row r="126" spans="1:9" ht="12.75">
      <c r="A126" t="s">
        <v>85</v>
      </c>
      <c r="B126">
        <f>B86*10000/B62</f>
        <v>0.8593598326270548</v>
      </c>
      <c r="C126">
        <f>C86*10000/C62</f>
        <v>0.03281319084216383</v>
      </c>
      <c r="D126">
        <f>D86*10000/D62</f>
        <v>-0.17200972769943734</v>
      </c>
      <c r="E126">
        <f>E86*10000/E62</f>
        <v>-0.35376792719324146</v>
      </c>
      <c r="F126">
        <f>F86*10000/F62</f>
        <v>1.8136329942477385</v>
      </c>
      <c r="G126">
        <f>AVERAGE(C126:E126)</f>
        <v>-0.16432148801683832</v>
      </c>
      <c r="H126">
        <f>STDEV(C126:E126)</f>
        <v>0.19340520152632606</v>
      </c>
      <c r="I126">
        <f>(B126*B4+C126*C4+D126*D4+E126*E4+F126*F4)/SUM(B4:F4)</f>
        <v>0.2477560179823786</v>
      </c>
    </row>
    <row r="127" spans="1:9" ht="12.75">
      <c r="A127" t="s">
        <v>86</v>
      </c>
      <c r="B127">
        <f>B87*10000/B62</f>
        <v>-0.13490285965091367</v>
      </c>
      <c r="C127">
        <f>C87*10000/C62</f>
        <v>-0.06997772388535936</v>
      </c>
      <c r="D127">
        <f>D87*10000/D62</f>
        <v>-0.32775073588101333</v>
      </c>
      <c r="E127">
        <f>E87*10000/E62</f>
        <v>-0.061985742379946376</v>
      </c>
      <c r="F127">
        <f>F87*10000/F62</f>
        <v>0.14770697873290786</v>
      </c>
      <c r="G127">
        <f>AVERAGE(C127:E127)</f>
        <v>-0.15323806738210635</v>
      </c>
      <c r="H127">
        <f>STDEV(C127:E127)</f>
        <v>0.151185222631224</v>
      </c>
      <c r="I127">
        <f>(B127*B4+C127*C4+D127*D4+E127*E4+F127*F4)/SUM(B4:F4)</f>
        <v>-0.11040320099131341</v>
      </c>
    </row>
    <row r="128" spans="1:9" ht="12.75">
      <c r="A128" t="s">
        <v>87</v>
      </c>
      <c r="B128">
        <f>B88*10000/B62</f>
        <v>0.3034646063158757</v>
      </c>
      <c r="C128">
        <f>C88*10000/C62</f>
        <v>0.2420777007110243</v>
      </c>
      <c r="D128">
        <f>D88*10000/D62</f>
        <v>0.04249691784853284</v>
      </c>
      <c r="E128">
        <f>E88*10000/E62</f>
        <v>-0.0065382434131948134</v>
      </c>
      <c r="F128">
        <f>F88*10000/F62</f>
        <v>-0.1366116193985841</v>
      </c>
      <c r="G128">
        <f>AVERAGE(C128:E128)</f>
        <v>0.09267879171545411</v>
      </c>
      <c r="H128">
        <f>STDEV(C128:E128)</f>
        <v>0.13168575195058466</v>
      </c>
      <c r="I128">
        <f>(B128*B4+C128*C4+D128*D4+E128*E4+F128*F4)/SUM(B4:F4)</f>
        <v>0.0925891089358996</v>
      </c>
    </row>
    <row r="129" spans="1:9" ht="12.75">
      <c r="A129" t="s">
        <v>88</v>
      </c>
      <c r="B129">
        <f>B89*10000/B62</f>
        <v>0.04692761060464786</v>
      </c>
      <c r="C129">
        <f>C89*10000/C62</f>
        <v>-0.0702640617097735</v>
      </c>
      <c r="D129">
        <f>D89*10000/D62</f>
        <v>-0.05181707234974838</v>
      </c>
      <c r="E129">
        <f>E89*10000/E62</f>
        <v>-0.05017092686991063</v>
      </c>
      <c r="F129">
        <f>F89*10000/F62</f>
        <v>-0.11247049851895434</v>
      </c>
      <c r="G129">
        <f>AVERAGE(C129:E129)</f>
        <v>-0.057417353643144174</v>
      </c>
      <c r="H129">
        <f>STDEV(C129:E129)</f>
        <v>0.011155979555695545</v>
      </c>
      <c r="I129">
        <f>(B129*B4+C129*C4+D129*D4+E129*E4+F129*F4)/SUM(B4:F4)</f>
        <v>-0.04966554655799967</v>
      </c>
    </row>
    <row r="130" spans="1:9" ht="12.75">
      <c r="A130" t="s">
        <v>89</v>
      </c>
      <c r="B130">
        <f>B90*10000/B62</f>
        <v>0.05366653507097681</v>
      </c>
      <c r="C130">
        <f>C90*10000/C62</f>
        <v>0.03535914361660341</v>
      </c>
      <c r="D130">
        <f>D90*10000/D62</f>
        <v>-0.06650162874615664</v>
      </c>
      <c r="E130">
        <f>E90*10000/E62</f>
        <v>-0.04727977031661388</v>
      </c>
      <c r="F130">
        <f>F90*10000/F62</f>
        <v>0.3068720403486833</v>
      </c>
      <c r="G130">
        <f>AVERAGE(C130:E130)</f>
        <v>-0.026140751815389038</v>
      </c>
      <c r="H130">
        <f>STDEV(C130:E130)</f>
        <v>0.0541206782476056</v>
      </c>
      <c r="I130">
        <f>(B130*B4+C130*C4+D130*D4+E130*E4+F130*F4)/SUM(B4:F4)</f>
        <v>0.02985141100095411</v>
      </c>
    </row>
    <row r="131" spans="1:9" ht="12.75">
      <c r="A131" t="s">
        <v>90</v>
      </c>
      <c r="B131">
        <f>B91*10000/B62</f>
        <v>0.007311760216331088</v>
      </c>
      <c r="C131">
        <f>C91*10000/C62</f>
        <v>0.007617398289736368</v>
      </c>
      <c r="D131">
        <f>D91*10000/D62</f>
        <v>-0.038082167312292164</v>
      </c>
      <c r="E131">
        <f>E91*10000/E62</f>
        <v>0.016977280452745457</v>
      </c>
      <c r="F131">
        <f>F91*10000/F62</f>
        <v>0.042607432645642866</v>
      </c>
      <c r="G131">
        <f>AVERAGE(C131:E131)</f>
        <v>-0.004495829523270114</v>
      </c>
      <c r="H131">
        <f>STDEV(C131:E131)</f>
        <v>0.029460709650058873</v>
      </c>
      <c r="I131">
        <f>(B131*B4+C131*C4+D131*D4+E131*E4+F131*F4)/SUM(B4:F4)</f>
        <v>0.0035027212412455243</v>
      </c>
    </row>
    <row r="132" spans="1:9" ht="12.75">
      <c r="A132" t="s">
        <v>91</v>
      </c>
      <c r="B132">
        <f>B92*10000/B62</f>
        <v>0.017239594577960978</v>
      </c>
      <c r="C132">
        <f>C92*10000/C62</f>
        <v>0.07175029751395395</v>
      </c>
      <c r="D132">
        <f>D92*10000/D62</f>
        <v>0.027615734379997876</v>
      </c>
      <c r="E132">
        <f>E92*10000/E62</f>
        <v>0.031268944043744876</v>
      </c>
      <c r="F132">
        <f>F92*10000/F62</f>
        <v>-0.00539618981240324</v>
      </c>
      <c r="G132">
        <f>AVERAGE(C132:E132)</f>
        <v>0.04354499197923223</v>
      </c>
      <c r="H132">
        <f>STDEV(C132:E132)</f>
        <v>0.0244947122955563</v>
      </c>
      <c r="I132">
        <f>(B132*B4+C132*C4+D132*D4+E132*E4+F132*F4)/SUM(B4:F4)</f>
        <v>0.033209637857953535</v>
      </c>
    </row>
    <row r="133" spans="1:9" ht="12.75">
      <c r="A133" t="s">
        <v>92</v>
      </c>
      <c r="B133">
        <f>B93*10000/B62</f>
        <v>0.08532608856809805</v>
      </c>
      <c r="C133">
        <f>C93*10000/C62</f>
        <v>0.07298251702871705</v>
      </c>
      <c r="D133">
        <f>D93*10000/D62</f>
        <v>0.06566100006379703</v>
      </c>
      <c r="E133">
        <f>E93*10000/E62</f>
        <v>0.06325336309607425</v>
      </c>
      <c r="F133">
        <f>F93*10000/F62</f>
        <v>0.04494611387171093</v>
      </c>
      <c r="G133">
        <f>AVERAGE(C133:E133)</f>
        <v>0.06729896006286279</v>
      </c>
      <c r="H133">
        <f>STDEV(C133:E133)</f>
        <v>0.005067178088459912</v>
      </c>
      <c r="I133">
        <f>(B133*B4+C133*C4+D133*D4+E133*E4+F133*F4)/SUM(B4:F4)</f>
        <v>0.06692489426476257</v>
      </c>
    </row>
    <row r="134" spans="1:9" ht="12.75">
      <c r="A134" t="s">
        <v>93</v>
      </c>
      <c r="B134">
        <f>B94*10000/B62</f>
        <v>0.001483188407803878</v>
      </c>
      <c r="C134">
        <f>C94*10000/C62</f>
        <v>0.0070546420531584384</v>
      </c>
      <c r="D134">
        <f>D94*10000/D62</f>
        <v>-0.0028309922958129705</v>
      </c>
      <c r="E134">
        <f>E94*10000/E62</f>
        <v>-0.0054362879589876425</v>
      </c>
      <c r="F134">
        <f>F94*10000/F62</f>
        <v>-0.037564050070082684</v>
      </c>
      <c r="G134">
        <f>AVERAGE(C134:E134)</f>
        <v>-0.00040421273388072484</v>
      </c>
      <c r="H134">
        <f>STDEV(C134:E134)</f>
        <v>0.006589596150276735</v>
      </c>
      <c r="I134">
        <f>(B134*B4+C134*C4+D134*D4+E134*E4+F134*F4)/SUM(B4:F4)</f>
        <v>-0.005089554708145238</v>
      </c>
    </row>
    <row r="135" spans="1:9" ht="12.75">
      <c r="A135" t="s">
        <v>94</v>
      </c>
      <c r="B135">
        <f>B95*10000/B62</f>
        <v>-0.0002480720688332124</v>
      </c>
      <c r="C135">
        <f>C95*10000/C62</f>
        <v>0.0004888744498265226</v>
      </c>
      <c r="D135">
        <f>D95*10000/D62</f>
        <v>0.0027067598587032834</v>
      </c>
      <c r="E135">
        <f>E95*10000/E62</f>
        <v>-0.00019449170715893526</v>
      </c>
      <c r="F135">
        <f>F95*10000/F62</f>
        <v>-0.002948112313956505</v>
      </c>
      <c r="G135">
        <f>AVERAGE(C135:E135)</f>
        <v>0.0010003808671236235</v>
      </c>
      <c r="H135">
        <f>STDEV(C135:E135)</f>
        <v>0.0015167545197910508</v>
      </c>
      <c r="I135">
        <f>(B135*B4+C135*C4+D135*D4+E135*E4+F135*F4)/SUM(B4:F4)</f>
        <v>0.00029260386642949163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2005-08-09T11:57:32Z</cp:lastPrinted>
  <dcterms:created xsi:type="dcterms:W3CDTF">2005-08-09T11:57:32Z</dcterms:created>
  <dcterms:modified xsi:type="dcterms:W3CDTF">2005-08-10T08:07:29Z</dcterms:modified>
  <cp:category/>
  <cp:version/>
  <cp:contentType/>
  <cp:contentStatus/>
</cp:coreProperties>
</file>