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<sst xmlns="http://schemas.openxmlformats.org/spreadsheetml/2006/main" count="204" uniqueCount="98">
  <si>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08/08/2005       08:50:36</t>
  </si>
  <si>
    <t>LISSNER</t>
  </si>
  <si>
    <t>HCMQAP638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</si>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</sst>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</v>
      </c>
      <c r="D4" s="12">
        <v>-0.003758</v>
      </c>
      <c r="E4" s="12">
        <v>-0.003759</v>
      </c>
      <c r="F4" s="24">
        <v>-0.002086</v>
      </c>
      <c r="G4" s="34">
        <v>-0.011716</v>
      </c>
    </row>
    <row r="5" spans="1:7" ht="12.75" thickBot="1">
      <c r="A5" s="44" t="s">
        <v>13</v>
      </c>
      <c r="B5" s="45">
        <v>-2.473758</v>
      </c>
      <c r="C5" s="46">
        <v>-1.928079</v>
      </c>
      <c r="D5" s="46">
        <v>0.017617</v>
      </c>
      <c r="E5" s="46">
        <v>1.520864</v>
      </c>
      <c r="F5" s="47">
        <v>3.317202</v>
      </c>
      <c r="G5" s="48">
        <v>11.409205</v>
      </c>
    </row>
    <row r="6" spans="1:7" ht="12.75" thickTop="1">
      <c r="A6" s="6" t="s">
        <v>14</v>
      </c>
      <c r="B6" s="39">
        <v>129.2879</v>
      </c>
      <c r="C6" s="40">
        <v>41.40187</v>
      </c>
      <c r="D6" s="40">
        <v>87.87814</v>
      </c>
      <c r="E6" s="40">
        <v>-144.4003</v>
      </c>
      <c r="F6" s="41">
        <v>-105.1977</v>
      </c>
      <c r="G6" s="42">
        <v>1.020382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-0.7527722</v>
      </c>
      <c r="C8" s="13">
        <v>-4.004819</v>
      </c>
      <c r="D8" s="13">
        <v>-1.779693</v>
      </c>
      <c r="E8" s="13">
        <v>-3.080765</v>
      </c>
      <c r="F8" s="25">
        <v>-1.972046</v>
      </c>
      <c r="G8" s="35">
        <v>-2.50538</v>
      </c>
    </row>
    <row r="9" spans="1:7" ht="12">
      <c r="A9" s="20" t="s">
        <v>17</v>
      </c>
      <c r="B9" s="29">
        <v>-0.5953018</v>
      </c>
      <c r="C9" s="13">
        <v>-1.032259</v>
      </c>
      <c r="D9" s="13">
        <v>-0.4459986</v>
      </c>
      <c r="E9" s="13">
        <v>-0.51481</v>
      </c>
      <c r="F9" s="25">
        <v>-0.4487689</v>
      </c>
      <c r="G9" s="35">
        <v>-0.6257011</v>
      </c>
    </row>
    <row r="10" spans="1:7" ht="12">
      <c r="A10" s="20" t="s">
        <v>18</v>
      </c>
      <c r="B10" s="29">
        <v>0.8642824</v>
      </c>
      <c r="C10" s="13">
        <v>1.836275</v>
      </c>
      <c r="D10" s="13">
        <v>0.1648404</v>
      </c>
      <c r="E10" s="13">
        <v>0.9033133</v>
      </c>
      <c r="F10" s="25">
        <v>-0.4742443</v>
      </c>
      <c r="G10" s="35">
        <v>0.7606523</v>
      </c>
    </row>
    <row r="11" spans="1:7" ht="12">
      <c r="A11" s="21" t="s">
        <v>19</v>
      </c>
      <c r="B11" s="31">
        <v>2.126339</v>
      </c>
      <c r="C11" s="15">
        <v>0.1091708</v>
      </c>
      <c r="D11" s="15">
        <v>1.75583</v>
      </c>
      <c r="E11" s="15">
        <v>1.717018</v>
      </c>
      <c r="F11" s="27">
        <v>12.38401</v>
      </c>
      <c r="G11" s="37">
        <v>2.822703</v>
      </c>
    </row>
    <row r="12" spans="1:7" ht="12">
      <c r="A12" s="20" t="s">
        <v>20</v>
      </c>
      <c r="B12" s="29">
        <v>0.09091687</v>
      </c>
      <c r="C12" s="13">
        <v>0.4965627</v>
      </c>
      <c r="D12" s="13">
        <v>0.06357204</v>
      </c>
      <c r="E12" s="13">
        <v>0.1287253</v>
      </c>
      <c r="F12" s="25">
        <v>0.04376763</v>
      </c>
      <c r="G12" s="35">
        <v>0.1847715</v>
      </c>
    </row>
    <row r="13" spans="1:7" ht="12">
      <c r="A13" s="20" t="s">
        <v>21</v>
      </c>
      <c r="B13" s="29">
        <v>-0.05589147</v>
      </c>
      <c r="C13" s="13">
        <v>-0.3975853</v>
      </c>
      <c r="D13" s="13">
        <v>-0.1334457</v>
      </c>
      <c r="E13" s="13">
        <v>-0.2018915</v>
      </c>
      <c r="F13" s="25">
        <v>-0.02876984</v>
      </c>
      <c r="G13" s="35">
        <v>-0.1883078</v>
      </c>
    </row>
    <row r="14" spans="1:7" ht="12">
      <c r="A14" s="20" t="s">
        <v>22</v>
      </c>
      <c r="B14" s="29">
        <v>-0.07124098</v>
      </c>
      <c r="C14" s="13">
        <v>0.0417473</v>
      </c>
      <c r="D14" s="13">
        <v>-0.02221227</v>
      </c>
      <c r="E14" s="13">
        <v>0.04101586</v>
      </c>
      <c r="F14" s="25">
        <v>0.09937018</v>
      </c>
      <c r="G14" s="35">
        <v>0.01753372</v>
      </c>
    </row>
    <row r="15" spans="1:7" ht="12">
      <c r="A15" s="21" t="s">
        <v>23</v>
      </c>
      <c r="B15" s="31">
        <v>-0.4120246</v>
      </c>
      <c r="C15" s="15">
        <v>-0.2404244</v>
      </c>
      <c r="D15" s="15">
        <v>-0.07915172</v>
      </c>
      <c r="E15" s="15">
        <v>-0.04651711</v>
      </c>
      <c r="F15" s="27">
        <v>-0.3996546</v>
      </c>
      <c r="G15" s="37">
        <v>-0.2010667</v>
      </c>
    </row>
    <row r="16" spans="1:7" ht="12">
      <c r="A16" s="20" t="s">
        <v>24</v>
      </c>
      <c r="B16" s="29">
        <v>0.02806206</v>
      </c>
      <c r="C16" s="13">
        <v>0.08337989</v>
      </c>
      <c r="D16" s="13">
        <v>0.009939348</v>
      </c>
      <c r="E16" s="13">
        <v>0.008276043</v>
      </c>
      <c r="F16" s="25">
        <v>-0.04142076</v>
      </c>
      <c r="G16" s="35">
        <v>0.02297879</v>
      </c>
    </row>
    <row r="17" spans="1:7" ht="12">
      <c r="A17" s="20" t="s">
        <v>25</v>
      </c>
      <c r="B17" s="29">
        <v>0.0001922731</v>
      </c>
      <c r="C17" s="13">
        <v>-0.01289254</v>
      </c>
      <c r="D17" s="13">
        <v>-0.02943962</v>
      </c>
      <c r="E17" s="13">
        <v>-0.04473983</v>
      </c>
      <c r="F17" s="25">
        <v>-0.03019041</v>
      </c>
      <c r="G17" s="35">
        <v>-0.02495333</v>
      </c>
    </row>
    <row r="18" spans="1:7" ht="12">
      <c r="A18" s="20" t="s">
        <v>26</v>
      </c>
      <c r="B18" s="29">
        <v>-0.04211644</v>
      </c>
      <c r="C18" s="13">
        <v>-0.03047997</v>
      </c>
      <c r="D18" s="13">
        <v>-0.01655206</v>
      </c>
      <c r="E18" s="13">
        <v>0.03745824</v>
      </c>
      <c r="F18" s="25">
        <v>-0.005288077</v>
      </c>
      <c r="G18" s="35">
        <v>-0.009111633</v>
      </c>
    </row>
    <row r="19" spans="1:7" ht="12">
      <c r="A19" s="21" t="s">
        <v>27</v>
      </c>
      <c r="B19" s="31">
        <v>-0.2156742</v>
      </c>
      <c r="C19" s="15">
        <v>-0.1912489</v>
      </c>
      <c r="D19" s="15">
        <v>-0.2126818</v>
      </c>
      <c r="E19" s="15">
        <v>-0.2029579</v>
      </c>
      <c r="F19" s="27">
        <v>-0.1333852</v>
      </c>
      <c r="G19" s="37">
        <v>-0.1950302</v>
      </c>
    </row>
    <row r="20" spans="1:7" ht="12.75" thickBot="1">
      <c r="A20" s="44" t="s">
        <v>28</v>
      </c>
      <c r="B20" s="45">
        <v>0.003367506</v>
      </c>
      <c r="C20" s="46">
        <v>-0.005401622</v>
      </c>
      <c r="D20" s="46">
        <v>0.001947071</v>
      </c>
      <c r="E20" s="46">
        <v>-0.00356203</v>
      </c>
      <c r="F20" s="47">
        <v>-0.007591638</v>
      </c>
      <c r="G20" s="48">
        <v>-0.002215458</v>
      </c>
    </row>
    <row r="21" spans="1:7" ht="12.75" thickTop="1">
      <c r="A21" s="6" t="s">
        <v>29</v>
      </c>
      <c r="B21" s="39">
        <v>29.41307</v>
      </c>
      <c r="C21" s="40">
        <v>57.83774</v>
      </c>
      <c r="D21" s="40">
        <v>-15.11985</v>
      </c>
      <c r="E21" s="40">
        <v>-20.67658</v>
      </c>
      <c r="F21" s="41">
        <v>-71.71197</v>
      </c>
      <c r="G21" s="43">
        <v>-0.009798901</v>
      </c>
    </row>
    <row r="22" spans="1:7" ht="12">
      <c r="A22" s="20" t="s">
        <v>30</v>
      </c>
      <c r="B22" s="29">
        <v>-49.47556</v>
      </c>
      <c r="C22" s="13">
        <v>-38.56177</v>
      </c>
      <c r="D22" s="13">
        <v>0.3523315</v>
      </c>
      <c r="E22" s="13">
        <v>30.41737</v>
      </c>
      <c r="F22" s="25">
        <v>66.34502</v>
      </c>
      <c r="G22" s="36">
        <v>0</v>
      </c>
    </row>
    <row r="23" spans="1:7" ht="12">
      <c r="A23" s="20" t="s">
        <v>31</v>
      </c>
      <c r="B23" s="29">
        <v>0.1917849</v>
      </c>
      <c r="C23" s="13">
        <v>0.9051655</v>
      </c>
      <c r="D23" s="13">
        <v>2.47352</v>
      </c>
      <c r="E23" s="13">
        <v>0.08034368</v>
      </c>
      <c r="F23" s="25">
        <v>8.543209</v>
      </c>
      <c r="G23" s="35">
        <v>2.000324</v>
      </c>
    </row>
    <row r="24" spans="1:7" ht="12">
      <c r="A24" s="20" t="s">
        <v>32</v>
      </c>
      <c r="B24" s="29">
        <v>3.783862</v>
      </c>
      <c r="C24" s="13">
        <v>-0.07348446</v>
      </c>
      <c r="D24" s="13">
        <v>2.305033</v>
      </c>
      <c r="E24" s="13">
        <v>3.298449</v>
      </c>
      <c r="F24" s="25">
        <v>2.812542</v>
      </c>
      <c r="G24" s="35">
        <v>2.253369</v>
      </c>
    </row>
    <row r="25" spans="1:7" ht="12">
      <c r="A25" s="20" t="s">
        <v>33</v>
      </c>
      <c r="B25" s="29">
        <v>0.4667484</v>
      </c>
      <c r="C25" s="13">
        <v>0.4365677</v>
      </c>
      <c r="D25" s="13">
        <v>0.8553122</v>
      </c>
      <c r="E25" s="13">
        <v>0.6150017</v>
      </c>
      <c r="F25" s="25">
        <v>-1.139357</v>
      </c>
      <c r="G25" s="35">
        <v>0.3742282</v>
      </c>
    </row>
    <row r="26" spans="1:7" ht="12">
      <c r="A26" s="21" t="s">
        <v>34</v>
      </c>
      <c r="B26" s="31">
        <v>-0.6810755</v>
      </c>
      <c r="C26" s="15">
        <v>0.08839843</v>
      </c>
      <c r="D26" s="15">
        <v>-0.2836603</v>
      </c>
      <c r="E26" s="15">
        <v>0.01263091</v>
      </c>
      <c r="F26" s="27">
        <v>1.809559</v>
      </c>
      <c r="G26" s="37">
        <v>0.09926439</v>
      </c>
    </row>
    <row r="27" spans="1:7" ht="12">
      <c r="A27" s="20" t="s">
        <v>35</v>
      </c>
      <c r="B27" s="29">
        <v>0.3122838</v>
      </c>
      <c r="C27" s="13">
        <v>-0.2366807</v>
      </c>
      <c r="D27" s="13">
        <v>-0.1055789</v>
      </c>
      <c r="E27" s="13">
        <v>-0.493714</v>
      </c>
      <c r="F27" s="25">
        <v>0.4857073</v>
      </c>
      <c r="G27" s="35">
        <v>-0.09110276</v>
      </c>
    </row>
    <row r="28" spans="1:7" ht="12">
      <c r="A28" s="20" t="s">
        <v>36</v>
      </c>
      <c r="B28" s="29">
        <v>0.3410302</v>
      </c>
      <c r="C28" s="13">
        <v>-0.04236902</v>
      </c>
      <c r="D28" s="13">
        <v>0.3140629</v>
      </c>
      <c r="E28" s="13">
        <v>0.6295714</v>
      </c>
      <c r="F28" s="25">
        <v>0.317209</v>
      </c>
      <c r="G28" s="35">
        <v>0.3085073</v>
      </c>
    </row>
    <row r="29" spans="1:7" ht="12">
      <c r="A29" s="20" t="s">
        <v>37</v>
      </c>
      <c r="B29" s="29">
        <v>-0.06622653</v>
      </c>
      <c r="C29" s="13">
        <v>-0.0187175</v>
      </c>
      <c r="D29" s="13">
        <v>-0.0603011</v>
      </c>
      <c r="E29" s="13">
        <v>-0.01764702</v>
      </c>
      <c r="F29" s="25">
        <v>-0.04733092</v>
      </c>
      <c r="G29" s="35">
        <v>-0.03915496</v>
      </c>
    </row>
    <row r="30" spans="1:7" ht="12">
      <c r="A30" s="21" t="s">
        <v>38</v>
      </c>
      <c r="B30" s="31">
        <v>-0.1177318</v>
      </c>
      <c r="C30" s="15">
        <v>-0.09774458</v>
      </c>
      <c r="D30" s="15">
        <v>0.02426649</v>
      </c>
      <c r="E30" s="15">
        <v>-0.0225481</v>
      </c>
      <c r="F30" s="27">
        <v>0.1760433</v>
      </c>
      <c r="G30" s="37">
        <v>-0.01666436</v>
      </c>
    </row>
    <row r="31" spans="1:7" ht="12">
      <c r="A31" s="20" t="s">
        <v>39</v>
      </c>
      <c r="B31" s="29">
        <v>0.05593458</v>
      </c>
      <c r="C31" s="13">
        <v>-0.001281276</v>
      </c>
      <c r="D31" s="13">
        <v>-0.02935124</v>
      </c>
      <c r="E31" s="13">
        <v>-0.03958748</v>
      </c>
      <c r="F31" s="25">
        <v>0.09673859</v>
      </c>
      <c r="G31" s="35">
        <v>0.004118103</v>
      </c>
    </row>
    <row r="32" spans="1:7" ht="12">
      <c r="A32" s="20" t="s">
        <v>40</v>
      </c>
      <c r="B32" s="29">
        <v>0.005474842</v>
      </c>
      <c r="C32" s="13">
        <v>-0.01124406</v>
      </c>
      <c r="D32" s="13">
        <v>0.01244662</v>
      </c>
      <c r="E32" s="13">
        <v>0.0752201</v>
      </c>
      <c r="F32" s="25">
        <v>0.01162309</v>
      </c>
      <c r="G32" s="35">
        <v>0.02072772</v>
      </c>
    </row>
    <row r="33" spans="1:7" ht="12">
      <c r="A33" s="20" t="s">
        <v>41</v>
      </c>
      <c r="B33" s="29">
        <v>0.08159896</v>
      </c>
      <c r="C33" s="13">
        <v>0.04665813</v>
      </c>
      <c r="D33" s="13">
        <v>0.07001269</v>
      </c>
      <c r="E33" s="13">
        <v>0.06725398</v>
      </c>
      <c r="F33" s="25">
        <v>0.07024788</v>
      </c>
      <c r="G33" s="35">
        <v>0.06543531</v>
      </c>
    </row>
    <row r="34" spans="1:7" ht="12">
      <c r="A34" s="21" t="s">
        <v>42</v>
      </c>
      <c r="B34" s="31">
        <v>-9.243237E-05</v>
      </c>
      <c r="C34" s="15">
        <v>0.002433181</v>
      </c>
      <c r="D34" s="15">
        <v>0.004554535</v>
      </c>
      <c r="E34" s="15">
        <v>-0.005280903</v>
      </c>
      <c r="F34" s="27">
        <v>-0.03838531</v>
      </c>
      <c r="G34" s="37">
        <v>-0.004751973</v>
      </c>
    </row>
    <row r="35" spans="1:7" ht="12.75" thickBot="1">
      <c r="A35" s="22" t="s">
        <v>43</v>
      </c>
      <c r="B35" s="32">
        <v>0.002202736</v>
      </c>
      <c r="C35" s="16">
        <v>0.002030797</v>
      </c>
      <c r="D35" s="16">
        <v>0.002233738</v>
      </c>
      <c r="E35" s="16">
        <v>0.003154003</v>
      </c>
      <c r="F35" s="28">
        <v>0.01399249</v>
      </c>
      <c r="G35" s="38">
        <v>0.003971364</v>
      </c>
    </row>
    <row r="36" spans="1:7" ht="12">
      <c r="A36" s="4" t="s">
        <v>44</v>
      </c>
      <c r="B36" s="3">
        <v>20.23926</v>
      </c>
      <c r="C36" s="3">
        <v>20.23926</v>
      </c>
      <c r="D36" s="3">
        <v>20.25147</v>
      </c>
      <c r="E36" s="3">
        <v>20.25147</v>
      </c>
      <c r="F36" s="3">
        <v>20.25757</v>
      </c>
      <c r="G36" s="3"/>
    </row>
    <row r="37" spans="1:6" ht="12">
      <c r="A37" s="4" t="s">
        <v>45</v>
      </c>
      <c r="B37" s="2">
        <v>-0.3707886</v>
      </c>
      <c r="C37" s="2">
        <v>-0.3453573</v>
      </c>
      <c r="D37" s="2">
        <v>-0.336202</v>
      </c>
      <c r="E37" s="2">
        <v>-0.328064</v>
      </c>
      <c r="F37" s="2">
        <v>-0.3270467</v>
      </c>
    </row>
    <row r="38" spans="1:7" ht="12">
      <c r="A38" s="4" t="s">
        <v>53</v>
      </c>
      <c r="B38" s="2">
        <v>-0.0002195367</v>
      </c>
      <c r="C38" s="2">
        <v>-7.000298E-05</v>
      </c>
      <c r="D38" s="2">
        <v>-0.0001493919</v>
      </c>
      <c r="E38" s="2">
        <v>0.0002455851</v>
      </c>
      <c r="F38" s="2">
        <v>0.0001796369</v>
      </c>
      <c r="G38" s="2">
        <v>0</v>
      </c>
    </row>
    <row r="39" spans="1:7" ht="12.75" thickBot="1">
      <c r="A39" s="4" t="s">
        <v>54</v>
      </c>
      <c r="B39" s="2">
        <v>-5.108839E-05</v>
      </c>
      <c r="C39" s="2">
        <v>-9.859411E-05</v>
      </c>
      <c r="D39" s="2">
        <v>2.570901E-05</v>
      </c>
      <c r="E39" s="2">
        <v>3.440318E-05</v>
      </c>
      <c r="F39" s="2">
        <v>0.0001207185</v>
      </c>
      <c r="G39" s="2">
        <v>0.0007071526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3.116859</v>
      </c>
      <c r="F40" s="17" t="s">
        <v>48</v>
      </c>
      <c r="G40" s="8">
        <v>55.104544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</v>
      </c>
      <c r="D4">
        <v>0.003758</v>
      </c>
      <c r="E4">
        <v>0.003759</v>
      </c>
      <c r="F4">
        <v>0.002086</v>
      </c>
      <c r="G4">
        <v>0.011716</v>
      </c>
    </row>
    <row r="5" spans="1:7" ht="12.75">
      <c r="A5" t="s">
        <v>13</v>
      </c>
      <c r="B5">
        <v>-2.473758</v>
      </c>
      <c r="C5">
        <v>-1.928079</v>
      </c>
      <c r="D5">
        <v>0.017617</v>
      </c>
      <c r="E5">
        <v>1.520864</v>
      </c>
      <c r="F5">
        <v>3.317202</v>
      </c>
      <c r="G5">
        <v>11.409205</v>
      </c>
    </row>
    <row r="6" spans="1:7" ht="12.75">
      <c r="A6" t="s">
        <v>14</v>
      </c>
      <c r="B6" s="49">
        <v>129.2879</v>
      </c>
      <c r="C6" s="49">
        <v>41.40187</v>
      </c>
      <c r="D6" s="49">
        <v>87.87814</v>
      </c>
      <c r="E6" s="49">
        <v>-144.4003</v>
      </c>
      <c r="F6" s="49">
        <v>-105.1977</v>
      </c>
      <c r="G6" s="49">
        <v>1.020382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-0.7527722</v>
      </c>
      <c r="C8" s="49">
        <v>-4.004819</v>
      </c>
      <c r="D8" s="49">
        <v>-1.779693</v>
      </c>
      <c r="E8" s="49">
        <v>-3.080765</v>
      </c>
      <c r="F8" s="49">
        <v>-1.972046</v>
      </c>
      <c r="G8" s="49">
        <v>-2.50538</v>
      </c>
    </row>
    <row r="9" spans="1:7" ht="12.75">
      <c r="A9" t="s">
        <v>17</v>
      </c>
      <c r="B9" s="49">
        <v>-0.5953018</v>
      </c>
      <c r="C9" s="49">
        <v>-1.032259</v>
      </c>
      <c r="D9" s="49">
        <v>-0.4459986</v>
      </c>
      <c r="E9" s="49">
        <v>-0.51481</v>
      </c>
      <c r="F9" s="49">
        <v>-0.4487689</v>
      </c>
      <c r="G9" s="49">
        <v>-0.6257011</v>
      </c>
    </row>
    <row r="10" spans="1:7" ht="12.75">
      <c r="A10" t="s">
        <v>18</v>
      </c>
      <c r="B10" s="49">
        <v>0.8642824</v>
      </c>
      <c r="C10" s="49">
        <v>1.836275</v>
      </c>
      <c r="D10" s="49">
        <v>0.1648404</v>
      </c>
      <c r="E10" s="49">
        <v>0.9033133</v>
      </c>
      <c r="F10" s="49">
        <v>-0.4742443</v>
      </c>
      <c r="G10" s="49">
        <v>0.7606523</v>
      </c>
    </row>
    <row r="11" spans="1:7" ht="12.75">
      <c r="A11" t="s">
        <v>19</v>
      </c>
      <c r="B11" s="49">
        <v>2.126339</v>
      </c>
      <c r="C11" s="49">
        <v>0.1091708</v>
      </c>
      <c r="D11" s="49">
        <v>1.75583</v>
      </c>
      <c r="E11" s="49">
        <v>1.717018</v>
      </c>
      <c r="F11" s="49">
        <v>12.38401</v>
      </c>
      <c r="G11" s="49">
        <v>2.822703</v>
      </c>
    </row>
    <row r="12" spans="1:7" ht="12.75">
      <c r="A12" t="s">
        <v>20</v>
      </c>
      <c r="B12" s="49">
        <v>0.09091687</v>
      </c>
      <c r="C12" s="49">
        <v>0.4965627</v>
      </c>
      <c r="D12" s="49">
        <v>0.06357204</v>
      </c>
      <c r="E12" s="49">
        <v>0.1287253</v>
      </c>
      <c r="F12" s="49">
        <v>0.04376763</v>
      </c>
      <c r="G12" s="49">
        <v>0.1847715</v>
      </c>
    </row>
    <row r="13" spans="1:7" ht="12.75">
      <c r="A13" t="s">
        <v>21</v>
      </c>
      <c r="B13" s="49">
        <v>-0.05589147</v>
      </c>
      <c r="C13" s="49">
        <v>-0.3975853</v>
      </c>
      <c r="D13" s="49">
        <v>-0.1334457</v>
      </c>
      <c r="E13" s="49">
        <v>-0.2018915</v>
      </c>
      <c r="F13" s="49">
        <v>-0.02876984</v>
      </c>
      <c r="G13" s="49">
        <v>-0.1883078</v>
      </c>
    </row>
    <row r="14" spans="1:7" ht="12.75">
      <c r="A14" t="s">
        <v>22</v>
      </c>
      <c r="B14" s="49">
        <v>-0.07124098</v>
      </c>
      <c r="C14" s="49">
        <v>0.0417473</v>
      </c>
      <c r="D14" s="49">
        <v>-0.02221227</v>
      </c>
      <c r="E14" s="49">
        <v>0.04101586</v>
      </c>
      <c r="F14" s="49">
        <v>0.09937018</v>
      </c>
      <c r="G14" s="49">
        <v>0.01753372</v>
      </c>
    </row>
    <row r="15" spans="1:7" ht="12.75">
      <c r="A15" t="s">
        <v>23</v>
      </c>
      <c r="B15" s="49">
        <v>-0.4120246</v>
      </c>
      <c r="C15" s="49">
        <v>-0.2404244</v>
      </c>
      <c r="D15" s="49">
        <v>-0.07915172</v>
      </c>
      <c r="E15" s="49">
        <v>-0.04651711</v>
      </c>
      <c r="F15" s="49">
        <v>-0.3996546</v>
      </c>
      <c r="G15" s="49">
        <v>-0.2010667</v>
      </c>
    </row>
    <row r="16" spans="1:7" ht="12.75">
      <c r="A16" t="s">
        <v>24</v>
      </c>
      <c r="B16" s="49">
        <v>0.02806206</v>
      </c>
      <c r="C16" s="49">
        <v>0.08337989</v>
      </c>
      <c r="D16" s="49">
        <v>0.009939348</v>
      </c>
      <c r="E16" s="49">
        <v>0.008276043</v>
      </c>
      <c r="F16" s="49">
        <v>-0.04142076</v>
      </c>
      <c r="G16" s="49">
        <v>0.02297879</v>
      </c>
    </row>
    <row r="17" spans="1:7" ht="12.75">
      <c r="A17" t="s">
        <v>25</v>
      </c>
      <c r="B17" s="49">
        <v>0.0001922731</v>
      </c>
      <c r="C17" s="49">
        <v>-0.01289254</v>
      </c>
      <c r="D17" s="49">
        <v>-0.02943962</v>
      </c>
      <c r="E17" s="49">
        <v>-0.04473983</v>
      </c>
      <c r="F17" s="49">
        <v>-0.03019041</v>
      </c>
      <c r="G17" s="49">
        <v>-0.02495333</v>
      </c>
    </row>
    <row r="18" spans="1:7" ht="12.75">
      <c r="A18" t="s">
        <v>26</v>
      </c>
      <c r="B18" s="49">
        <v>-0.04211644</v>
      </c>
      <c r="C18" s="49">
        <v>-0.03047997</v>
      </c>
      <c r="D18" s="49">
        <v>-0.01655206</v>
      </c>
      <c r="E18" s="49">
        <v>0.03745824</v>
      </c>
      <c r="F18" s="49">
        <v>-0.005288077</v>
      </c>
      <c r="G18" s="49">
        <v>-0.009111633</v>
      </c>
    </row>
    <row r="19" spans="1:7" ht="12.75">
      <c r="A19" t="s">
        <v>27</v>
      </c>
      <c r="B19" s="49">
        <v>-0.2156742</v>
      </c>
      <c r="C19" s="49">
        <v>-0.1912489</v>
      </c>
      <c r="D19" s="49">
        <v>-0.2126818</v>
      </c>
      <c r="E19" s="49">
        <v>-0.2029579</v>
      </c>
      <c r="F19" s="49">
        <v>-0.1333852</v>
      </c>
      <c r="G19" s="49">
        <v>-0.1950302</v>
      </c>
    </row>
    <row r="20" spans="1:7" ht="12.75">
      <c r="A20" t="s">
        <v>28</v>
      </c>
      <c r="B20" s="49">
        <v>0.003367506</v>
      </c>
      <c r="C20" s="49">
        <v>-0.005401622</v>
      </c>
      <c r="D20" s="49">
        <v>0.001947071</v>
      </c>
      <c r="E20" s="49">
        <v>-0.00356203</v>
      </c>
      <c r="F20" s="49">
        <v>-0.007591638</v>
      </c>
      <c r="G20" s="49">
        <v>-0.002215458</v>
      </c>
    </row>
    <row r="21" spans="1:7" ht="12.75">
      <c r="A21" t="s">
        <v>29</v>
      </c>
      <c r="B21" s="49">
        <v>29.41307</v>
      </c>
      <c r="C21" s="49">
        <v>57.83774</v>
      </c>
      <c r="D21" s="49">
        <v>-15.11985</v>
      </c>
      <c r="E21" s="49">
        <v>-20.67658</v>
      </c>
      <c r="F21" s="49">
        <v>-71.71197</v>
      </c>
      <c r="G21" s="49">
        <v>-0.009798901</v>
      </c>
    </row>
    <row r="22" spans="1:7" ht="12.75">
      <c r="A22" t="s">
        <v>30</v>
      </c>
      <c r="B22" s="49">
        <v>-49.47556</v>
      </c>
      <c r="C22" s="49">
        <v>-38.56177</v>
      </c>
      <c r="D22" s="49">
        <v>0.3523315</v>
      </c>
      <c r="E22" s="49">
        <v>30.41737</v>
      </c>
      <c r="F22" s="49">
        <v>66.34502</v>
      </c>
      <c r="G22" s="49">
        <v>0</v>
      </c>
    </row>
    <row r="23" spans="1:7" ht="12.75">
      <c r="A23" t="s">
        <v>31</v>
      </c>
      <c r="B23" s="49">
        <v>0.1917849</v>
      </c>
      <c r="C23" s="49">
        <v>0.9051655</v>
      </c>
      <c r="D23" s="49">
        <v>2.47352</v>
      </c>
      <c r="E23" s="49">
        <v>0.08034368</v>
      </c>
      <c r="F23" s="49">
        <v>8.543209</v>
      </c>
      <c r="G23" s="49">
        <v>2.000324</v>
      </c>
    </row>
    <row r="24" spans="1:7" ht="12.75">
      <c r="A24" t="s">
        <v>32</v>
      </c>
      <c r="B24" s="49">
        <v>3.783862</v>
      </c>
      <c r="C24" s="49">
        <v>-0.07348446</v>
      </c>
      <c r="D24" s="49">
        <v>2.305033</v>
      </c>
      <c r="E24" s="49">
        <v>3.298449</v>
      </c>
      <c r="F24" s="49">
        <v>2.812542</v>
      </c>
      <c r="G24" s="49">
        <v>2.253369</v>
      </c>
    </row>
    <row r="25" spans="1:7" ht="12.75">
      <c r="A25" t="s">
        <v>33</v>
      </c>
      <c r="B25" s="49">
        <v>0.4667484</v>
      </c>
      <c r="C25" s="49">
        <v>0.4365677</v>
      </c>
      <c r="D25" s="49">
        <v>0.8553122</v>
      </c>
      <c r="E25" s="49">
        <v>0.6150017</v>
      </c>
      <c r="F25" s="49">
        <v>-1.139357</v>
      </c>
      <c r="G25" s="49">
        <v>0.3742282</v>
      </c>
    </row>
    <row r="26" spans="1:7" ht="12.75">
      <c r="A26" t="s">
        <v>34</v>
      </c>
      <c r="B26" s="49">
        <v>-0.6810755</v>
      </c>
      <c r="C26" s="49">
        <v>0.08839843</v>
      </c>
      <c r="D26" s="49">
        <v>-0.2836603</v>
      </c>
      <c r="E26" s="49">
        <v>0.01263091</v>
      </c>
      <c r="F26" s="49">
        <v>1.809559</v>
      </c>
      <c r="G26" s="49">
        <v>0.09926439</v>
      </c>
    </row>
    <row r="27" spans="1:7" ht="12.75">
      <c r="A27" t="s">
        <v>35</v>
      </c>
      <c r="B27" s="49">
        <v>0.3122838</v>
      </c>
      <c r="C27" s="49">
        <v>-0.2366807</v>
      </c>
      <c r="D27" s="49">
        <v>-0.1055789</v>
      </c>
      <c r="E27" s="49">
        <v>-0.493714</v>
      </c>
      <c r="F27" s="49">
        <v>0.4857073</v>
      </c>
      <c r="G27" s="49">
        <v>-0.09110276</v>
      </c>
    </row>
    <row r="28" spans="1:7" ht="12.75">
      <c r="A28" t="s">
        <v>36</v>
      </c>
      <c r="B28" s="49">
        <v>0.3410302</v>
      </c>
      <c r="C28" s="49">
        <v>-0.04236902</v>
      </c>
      <c r="D28" s="49">
        <v>0.3140629</v>
      </c>
      <c r="E28" s="49">
        <v>0.6295714</v>
      </c>
      <c r="F28" s="49">
        <v>0.317209</v>
      </c>
      <c r="G28" s="49">
        <v>0.3085073</v>
      </c>
    </row>
    <row r="29" spans="1:7" ht="12.75">
      <c r="A29" t="s">
        <v>37</v>
      </c>
      <c r="B29" s="49">
        <v>-0.06622653</v>
      </c>
      <c r="C29" s="49">
        <v>-0.0187175</v>
      </c>
      <c r="D29" s="49">
        <v>-0.0603011</v>
      </c>
      <c r="E29" s="49">
        <v>-0.01764702</v>
      </c>
      <c r="F29" s="49">
        <v>-0.04733092</v>
      </c>
      <c r="G29" s="49">
        <v>-0.03915496</v>
      </c>
    </row>
    <row r="30" spans="1:7" ht="12.75">
      <c r="A30" t="s">
        <v>38</v>
      </c>
      <c r="B30" s="49">
        <v>-0.1177318</v>
      </c>
      <c r="C30" s="49">
        <v>-0.09774458</v>
      </c>
      <c r="D30" s="49">
        <v>0.02426649</v>
      </c>
      <c r="E30" s="49">
        <v>-0.0225481</v>
      </c>
      <c r="F30" s="49">
        <v>0.1760433</v>
      </c>
      <c r="G30" s="49">
        <v>-0.01666436</v>
      </c>
    </row>
    <row r="31" spans="1:7" ht="12.75">
      <c r="A31" t="s">
        <v>39</v>
      </c>
      <c r="B31" s="49">
        <v>0.05593458</v>
      </c>
      <c r="C31" s="49">
        <v>-0.001281276</v>
      </c>
      <c r="D31" s="49">
        <v>-0.02935124</v>
      </c>
      <c r="E31" s="49">
        <v>-0.03958748</v>
      </c>
      <c r="F31" s="49">
        <v>0.09673859</v>
      </c>
      <c r="G31" s="49">
        <v>0.004118103</v>
      </c>
    </row>
    <row r="32" spans="1:7" ht="12.75">
      <c r="A32" t="s">
        <v>40</v>
      </c>
      <c r="B32" s="49">
        <v>0.005474842</v>
      </c>
      <c r="C32" s="49">
        <v>-0.01124406</v>
      </c>
      <c r="D32" s="49">
        <v>0.01244662</v>
      </c>
      <c r="E32" s="49">
        <v>0.0752201</v>
      </c>
      <c r="F32" s="49">
        <v>0.01162309</v>
      </c>
      <c r="G32" s="49">
        <v>0.02072772</v>
      </c>
    </row>
    <row r="33" spans="1:7" ht="12.75">
      <c r="A33" t="s">
        <v>41</v>
      </c>
      <c r="B33" s="49">
        <v>0.08159896</v>
      </c>
      <c r="C33" s="49">
        <v>0.04665813</v>
      </c>
      <c r="D33" s="49">
        <v>0.07001269</v>
      </c>
      <c r="E33" s="49">
        <v>0.06725398</v>
      </c>
      <c r="F33" s="49">
        <v>0.07024788</v>
      </c>
      <c r="G33" s="49">
        <v>0.06543531</v>
      </c>
    </row>
    <row r="34" spans="1:7" ht="12.75">
      <c r="A34" t="s">
        <v>42</v>
      </c>
      <c r="B34" s="49">
        <v>-9.243237E-05</v>
      </c>
      <c r="C34" s="49">
        <v>0.002433181</v>
      </c>
      <c r="D34" s="49">
        <v>0.004554535</v>
      </c>
      <c r="E34" s="49">
        <v>-0.005280903</v>
      </c>
      <c r="F34" s="49">
        <v>-0.03838531</v>
      </c>
      <c r="G34" s="49">
        <v>-0.004751973</v>
      </c>
    </row>
    <row r="35" spans="1:7" ht="12.75">
      <c r="A35" t="s">
        <v>43</v>
      </c>
      <c r="B35" s="49">
        <v>0.002202736</v>
      </c>
      <c r="C35" s="49">
        <v>0.002030797</v>
      </c>
      <c r="D35" s="49">
        <v>0.002233738</v>
      </c>
      <c r="E35" s="49">
        <v>0.003154003</v>
      </c>
      <c r="F35" s="49">
        <v>0.01399249</v>
      </c>
      <c r="G35" s="49">
        <v>0.003971364</v>
      </c>
    </row>
    <row r="36" spans="1:6" ht="12.75">
      <c r="A36" t="s">
        <v>44</v>
      </c>
      <c r="B36" s="49">
        <v>20.23926</v>
      </c>
      <c r="C36" s="49">
        <v>20.23926</v>
      </c>
      <c r="D36" s="49">
        <v>20.25147</v>
      </c>
      <c r="E36" s="49">
        <v>20.25147</v>
      </c>
      <c r="F36" s="49">
        <v>20.25757</v>
      </c>
    </row>
    <row r="37" spans="1:6" ht="12.75">
      <c r="A37" t="s">
        <v>45</v>
      </c>
      <c r="B37" s="49">
        <v>-0.3707886</v>
      </c>
      <c r="C37" s="49">
        <v>-0.3453573</v>
      </c>
      <c r="D37" s="49">
        <v>-0.336202</v>
      </c>
      <c r="E37" s="49">
        <v>-0.328064</v>
      </c>
      <c r="F37" s="49">
        <v>-0.3270467</v>
      </c>
    </row>
    <row r="38" spans="1:7" ht="12.75">
      <c r="A38" t="s">
        <v>55</v>
      </c>
      <c r="B38" s="49">
        <v>-0.0002195367</v>
      </c>
      <c r="C38" s="49">
        <v>-7.000298E-05</v>
      </c>
      <c r="D38" s="49">
        <v>-0.0001493919</v>
      </c>
      <c r="E38" s="49">
        <v>0.0002455851</v>
      </c>
      <c r="F38" s="49">
        <v>0.0001796369</v>
      </c>
      <c r="G38" s="49">
        <v>0</v>
      </c>
    </row>
    <row r="39" spans="1:7" ht="12.75">
      <c r="A39" t="s">
        <v>56</v>
      </c>
      <c r="B39" s="49">
        <v>-5.108839E-05</v>
      </c>
      <c r="C39" s="49">
        <v>-9.859411E-05</v>
      </c>
      <c r="D39" s="49">
        <v>2.570901E-05</v>
      </c>
      <c r="E39" s="49">
        <v>3.440318E-05</v>
      </c>
      <c r="F39" s="49">
        <v>0.0001207185</v>
      </c>
      <c r="G39" s="49">
        <v>0.0007071526</v>
      </c>
    </row>
    <row r="40" spans="2:7" ht="12.75">
      <c r="B40" t="s">
        <v>46</v>
      </c>
      <c r="C40">
        <v>-0.003759</v>
      </c>
      <c r="D40" t="s">
        <v>47</v>
      </c>
      <c r="E40">
        <v>3.116859</v>
      </c>
      <c r="F40" t="s">
        <v>48</v>
      </c>
      <c r="G40">
        <v>55.104544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-0.00021953666733469195</v>
      </c>
      <c r="C50">
        <f>-0.017/(C7*C7+C22*C22)*(C21*C22+C6*C7)</f>
        <v>-7.000298269194924E-05</v>
      </c>
      <c r="D50">
        <f>-0.017/(D7*D7+D22*D22)*(D21*D22+D6*D7)</f>
        <v>-0.00014939193219064547</v>
      </c>
      <c r="E50">
        <f>-0.017/(E7*E7+E22*E22)*(E21*E22+E6*E7)</f>
        <v>0.0002455851554271847</v>
      </c>
      <c r="F50">
        <f>-0.017/(F7*F7+F22*F22)*(F21*F22+F6*F7)</f>
        <v>0.00017963699744138388</v>
      </c>
      <c r="G50">
        <f>(B50*B$4+C50*C$4+D50*D$4+E50*E$4+F50*F$4)/SUM(B$4:F$4)</f>
        <v>-1.479846711751099E-06</v>
      </c>
    </row>
    <row r="51" spans="1:7" ht="12.75">
      <c r="A51" t="s">
        <v>59</v>
      </c>
      <c r="B51">
        <f>-0.017/(B7*B7+B22*B22)*(B21*B7-B6*B22)</f>
        <v>-5.108838895569177E-05</v>
      </c>
      <c r="C51">
        <f>-0.017/(C7*C7+C22*C22)*(C21*C7-C6*C22)</f>
        <v>-9.859410189178811E-05</v>
      </c>
      <c r="D51">
        <f>-0.017/(D7*D7+D22*D22)*(D21*D7-D6*D22)</f>
        <v>2.5709008548355665E-05</v>
      </c>
      <c r="E51">
        <f>-0.017/(E7*E7+E22*E22)*(E21*E7-E6*E22)</f>
        <v>3.440318054608639E-05</v>
      </c>
      <c r="F51">
        <f>-0.017/(F7*F7+F22*F22)*(F21*F7-F6*F22)</f>
        <v>0.00012071854698120111</v>
      </c>
      <c r="G51">
        <f>(B51*B$4+C51*C$4+D51*D$4+E51*E$4+F51*F$4)/SUM(B$4:F$4)</f>
        <v>-5.421000858741329E-07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10000.020595186073</v>
      </c>
      <c r="C62">
        <f>C7+(2/0.017)*(C8*C50-C23*C51)</f>
        <v>10000.043481559374</v>
      </c>
      <c r="D62">
        <f>D7+(2/0.017)*(D8*D50-D23*D51)</f>
        <v>10000.023797650489</v>
      </c>
      <c r="E62">
        <f>E7+(2/0.017)*(E8*E50-E23*E51)</f>
        <v>9999.910664208295</v>
      </c>
      <c r="F62">
        <f>F7+(2/0.017)*(F8*F50-F23*F51)</f>
        <v>9999.836991035378</v>
      </c>
    </row>
    <row r="63" spans="1:6" ht="12.75">
      <c r="A63" t="s">
        <v>67</v>
      </c>
      <c r="B63">
        <f>B8+(3/0.017)*(B9*B50-B24*B51)</f>
        <v>-0.6955953787927638</v>
      </c>
      <c r="C63">
        <f>C8+(3/0.017)*(C9*C50-C24*C51)</f>
        <v>-3.9933455750751934</v>
      </c>
      <c r="D63">
        <f>D8+(3/0.017)*(D9*D50-D24*D51)</f>
        <v>-1.7783926800869856</v>
      </c>
      <c r="E63">
        <f>E8+(3/0.017)*(E9*E50-E24*E51)</f>
        <v>-3.123101499470799</v>
      </c>
      <c r="F63">
        <f>F8+(3/0.017)*(F9*F50-F24*F51)</f>
        <v>-2.0461886143478836</v>
      </c>
    </row>
    <row r="64" spans="1:6" ht="12.75">
      <c r="A64" t="s">
        <v>68</v>
      </c>
      <c r="B64">
        <f>B9+(4/0.017)*(B10*B50-B25*B51)</f>
        <v>-0.6343362126890312</v>
      </c>
      <c r="C64">
        <f>C9+(4/0.017)*(C10*C50-C25*C51)</f>
        <v>-1.052377053352046</v>
      </c>
      <c r="D64">
        <f>D9+(4/0.017)*(D10*D50-D25*D51)</f>
        <v>-0.45696684812244515</v>
      </c>
      <c r="E64">
        <f>E9+(4/0.017)*(E10*E50-E25*E51)</f>
        <v>-0.46759062996266043</v>
      </c>
      <c r="F64">
        <f>F9+(4/0.017)*(F10*F50-F25*F51)</f>
        <v>-0.4364513236641954</v>
      </c>
    </row>
    <row r="65" spans="1:6" ht="12.75">
      <c r="A65" t="s">
        <v>69</v>
      </c>
      <c r="B65">
        <f>B10+(5/0.017)*(B11*B50-B26*B51)</f>
        <v>0.7167516859600077</v>
      </c>
      <c r="C65">
        <f>C10+(5/0.017)*(C11*C50-C26*C51)</f>
        <v>1.836590671232832</v>
      </c>
      <c r="D65">
        <f>D10+(5/0.017)*(D11*D50-D26*D51)</f>
        <v>0.08983622022918474</v>
      </c>
      <c r="E65">
        <f>E10+(5/0.017)*(E11*E50-E26*E51)</f>
        <v>1.027207296742377</v>
      </c>
      <c r="F65">
        <f>F10+(5/0.017)*(F11*F50-F26*F51)</f>
        <v>0.11580835868450506</v>
      </c>
    </row>
    <row r="66" spans="1:6" ht="12.75">
      <c r="A66" t="s">
        <v>70</v>
      </c>
      <c r="B66">
        <f>B11+(6/0.017)*(B12*B50-B27*B51)</f>
        <v>2.1249252904451743</v>
      </c>
      <c r="C66">
        <f>C11+(6/0.017)*(C12*C50-C27*C51)</f>
        <v>0.08866626194875742</v>
      </c>
      <c r="D66">
        <f>D11+(6/0.017)*(D12*D50-D27*D51)</f>
        <v>1.7534360631601382</v>
      </c>
      <c r="E66">
        <f>E11+(6/0.017)*(E12*E50-E27*E51)</f>
        <v>1.7341703604781322</v>
      </c>
      <c r="F66">
        <f>F11+(6/0.017)*(F12*F50-F27*F51)</f>
        <v>12.366090613926175</v>
      </c>
    </row>
    <row r="67" spans="1:6" ht="12.75">
      <c r="A67" t="s">
        <v>71</v>
      </c>
      <c r="B67">
        <f>B12+(7/0.017)*(B13*B50-B28*B51)</f>
        <v>0.10314336258331293</v>
      </c>
      <c r="C67">
        <f>C12+(7/0.017)*(C13*C50-C28*C51)</f>
        <v>0.5063029205762805</v>
      </c>
      <c r="D67">
        <f>D12+(7/0.017)*(D13*D50-D28*D51)</f>
        <v>0.06845617272311665</v>
      </c>
      <c r="E67">
        <f>E12+(7/0.017)*(E13*E50-E28*E51)</f>
        <v>0.099390847197973</v>
      </c>
      <c r="F67">
        <f>F12+(7/0.017)*(F13*F50-F28*F51)</f>
        <v>0.02587186760548224</v>
      </c>
    </row>
    <row r="68" spans="1:6" ht="12.75">
      <c r="A68" t="s">
        <v>72</v>
      </c>
      <c r="B68">
        <f>B13+(8/0.017)*(B14*B50-B29*B51)</f>
        <v>-0.050123657951514515</v>
      </c>
      <c r="C68">
        <f>C13+(8/0.017)*(C14*C50-C29*C51)</f>
        <v>-0.39982900382188</v>
      </c>
      <c r="D68">
        <f>D13+(8/0.017)*(D14*D50-D29*D51)</f>
        <v>-0.13115458685693385</v>
      </c>
      <c r="E68">
        <f>E13+(8/0.017)*(E14*E50-E29*E51)</f>
        <v>-0.1968656176620047</v>
      </c>
      <c r="F68">
        <f>F13+(8/0.017)*(F14*F50-F29*F51)</f>
        <v>-0.017680766748191377</v>
      </c>
    </row>
    <row r="69" spans="1:6" ht="12.75">
      <c r="A69" t="s">
        <v>73</v>
      </c>
      <c r="B69">
        <f>B14+(9/0.017)*(B15*B50-B30*B51)</f>
        <v>-0.026537567295441045</v>
      </c>
      <c r="C69">
        <f>C14+(9/0.017)*(C15*C50-C30*C51)</f>
        <v>0.045555563193428836</v>
      </c>
      <c r="D69">
        <f>D14+(9/0.017)*(D15*D50-D30*D51)</f>
        <v>-0.0162824553592071</v>
      </c>
      <c r="E69">
        <f>E14+(9/0.017)*(E15*E50-E30*E51)</f>
        <v>0.03537858541135764</v>
      </c>
      <c r="F69">
        <f>F14+(9/0.017)*(F15*F50-F30*F51)</f>
        <v>0.05011135684384019</v>
      </c>
    </row>
    <row r="70" spans="1:6" ht="12.75">
      <c r="A70" t="s">
        <v>74</v>
      </c>
      <c r="B70">
        <f>B15+(10/0.017)*(B16*B50-B31*B51)</f>
        <v>-0.41396756679519586</v>
      </c>
      <c r="C70">
        <f>C15+(10/0.017)*(C16*C50-C31*C51)</f>
        <v>-0.24393214544295422</v>
      </c>
      <c r="D70">
        <f>D15+(10/0.017)*(D16*D50-D31*D51)</f>
        <v>-0.07958128889551198</v>
      </c>
      <c r="E70">
        <f>E15+(10/0.017)*(E16*E50-E31*E51)</f>
        <v>-0.0445203991010108</v>
      </c>
      <c r="F70">
        <f>F15+(10/0.017)*(F16*F50-F31*F51)</f>
        <v>-0.41090097822350025</v>
      </c>
    </row>
    <row r="71" spans="1:6" ht="12.75">
      <c r="A71" t="s">
        <v>75</v>
      </c>
      <c r="B71">
        <f>B16+(11/0.017)*(B17*B50-B32*B51)</f>
        <v>0.028215729910689605</v>
      </c>
      <c r="C71">
        <f>C16+(11/0.017)*(C17*C50-C32*C51)</f>
        <v>0.08324654298992569</v>
      </c>
      <c r="D71">
        <f>D16+(11/0.017)*(D17*D50-D32*D51)</f>
        <v>0.012578087176622506</v>
      </c>
      <c r="E71">
        <f>E16+(11/0.017)*(E17*E50-E32*E51)</f>
        <v>-0.0005079415081550246</v>
      </c>
      <c r="F71">
        <f>F16+(11/0.017)*(F17*F50-F32*F51)</f>
        <v>-0.045837866384806865</v>
      </c>
    </row>
    <row r="72" spans="1:6" ht="12.75">
      <c r="A72" t="s">
        <v>76</v>
      </c>
      <c r="B72">
        <f>B17+(12/0.017)*(B18*B50-B33*B51)</f>
        <v>0.00966158765373749</v>
      </c>
      <c r="C72">
        <f>C17+(12/0.017)*(C18*C50-C33*C51)</f>
        <v>-0.008139195127768404</v>
      </c>
      <c r="D72">
        <f>D17+(12/0.017)*(D18*D50-D33*D51)</f>
        <v>-0.028964711261577326</v>
      </c>
      <c r="E72">
        <f>E17+(12/0.017)*(E18*E50-E33*E51)</f>
        <v>-0.039879521616908775</v>
      </c>
      <c r="F72">
        <f>F17+(12/0.017)*(F18*F50-F33*F51)</f>
        <v>-0.036846990901149616</v>
      </c>
    </row>
    <row r="73" spans="1:6" ht="12.75">
      <c r="A73" t="s">
        <v>77</v>
      </c>
      <c r="B73">
        <f>B18+(13/0.017)*(B19*B50-B34*B51)</f>
        <v>-0.005912454858607814</v>
      </c>
      <c r="C73">
        <f>C18+(13/0.017)*(C19*C50-C34*C51)</f>
        <v>-0.020058641793184506</v>
      </c>
      <c r="D73">
        <f>D18+(13/0.017)*(D19*D50-D34*D51)</f>
        <v>0.007655356590527247</v>
      </c>
      <c r="E73">
        <f>E18+(13/0.017)*(E19*E50-E34*E51)</f>
        <v>-0.0005184057791267765</v>
      </c>
      <c r="F73">
        <f>F18+(13/0.017)*(F19*F50-F34*F51)</f>
        <v>-0.02006762251602598</v>
      </c>
    </row>
    <row r="74" spans="1:6" ht="12.75">
      <c r="A74" t="s">
        <v>78</v>
      </c>
      <c r="B74">
        <f>B19+(14/0.017)*(B20*B50-B35*B51)</f>
        <v>-0.21619035266782874</v>
      </c>
      <c r="C74">
        <f>C19+(14/0.017)*(C20*C50-C35*C51)</f>
        <v>-0.19077260825835318</v>
      </c>
      <c r="D74">
        <f>D19+(14/0.017)*(D20*D50-D35*D51)</f>
        <v>-0.2129686384961146</v>
      </c>
      <c r="E74">
        <f>E19+(14/0.017)*(E20*E50-E35*E51)</f>
        <v>-0.20376766776245497</v>
      </c>
      <c r="F74">
        <f>F19+(14/0.017)*(F20*F50-F35*F51)</f>
        <v>-0.135899346449649</v>
      </c>
    </row>
    <row r="75" spans="1:6" ht="12.75">
      <c r="A75" t="s">
        <v>79</v>
      </c>
      <c r="B75" s="49">
        <f>B20</f>
        <v>0.003367506</v>
      </c>
      <c r="C75" s="49">
        <f>C20</f>
        <v>-0.005401622</v>
      </c>
      <c r="D75" s="49">
        <f>D20</f>
        <v>0.001947071</v>
      </c>
      <c r="E75" s="49">
        <f>E20</f>
        <v>-0.00356203</v>
      </c>
      <c r="F75" s="49">
        <f>F20</f>
        <v>-0.007591638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-49.47598892927559</v>
      </c>
      <c r="C82">
        <f>C22+(2/0.017)*(C8*C51+C23*C50)</f>
        <v>-38.52277150026891</v>
      </c>
      <c r="D82">
        <f>D22+(2/0.017)*(D8*D51+D23*D50)</f>
        <v>0.3034752559220407</v>
      </c>
      <c r="E82">
        <f>E22+(2/0.017)*(E8*E51+E23*E50)</f>
        <v>30.40722212948533</v>
      </c>
      <c r="F82">
        <f>F22+(2/0.017)*(F8*F51+F23*F50)</f>
        <v>66.49756281006755</v>
      </c>
    </row>
    <row r="83" spans="1:6" ht="12.75">
      <c r="A83" t="s">
        <v>82</v>
      </c>
      <c r="B83">
        <f>B23+(3/0.017)*(B9*B51+B24*B50)</f>
        <v>0.05055841001824257</v>
      </c>
      <c r="C83">
        <f>C23+(3/0.017)*(C9*C51+C24*C50)</f>
        <v>0.9240335200716863</v>
      </c>
      <c r="D83">
        <f>D23+(3/0.017)*(D9*D51+D24*D50)</f>
        <v>2.4107283208023844</v>
      </c>
      <c r="E83">
        <f>E23+(3/0.017)*(E9*E51+E24*E50)</f>
        <v>0.2201682109923608</v>
      </c>
      <c r="F83">
        <f>F23+(3/0.017)*(F9*F51+F24*F50)</f>
        <v>8.622808153621076</v>
      </c>
    </row>
    <row r="84" spans="1:6" ht="12.75">
      <c r="A84" t="s">
        <v>83</v>
      </c>
      <c r="B84">
        <f>B24+(4/0.017)*(B10*B51+B25*B50)</f>
        <v>3.749362427379163</v>
      </c>
      <c r="C84">
        <f>C24+(4/0.017)*(C10*C51+C25*C50)</f>
        <v>-0.12327432484666054</v>
      </c>
      <c r="D84">
        <f>D24+(4/0.017)*(D10*D51+D25*D50)</f>
        <v>2.275965033192584</v>
      </c>
      <c r="E84">
        <f>E24+(4/0.017)*(E10*E51+E25*E50)</f>
        <v>3.3412989149722505</v>
      </c>
      <c r="F84">
        <f>F24+(4/0.017)*(F10*F51+F25*F50)</f>
        <v>2.7509135874578967</v>
      </c>
    </row>
    <row r="85" spans="1:6" ht="12.75">
      <c r="A85" t="s">
        <v>84</v>
      </c>
      <c r="B85">
        <f>B25+(5/0.017)*(B11*B51+B26*B50)</f>
        <v>0.4787748151734271</v>
      </c>
      <c r="C85">
        <f>C25+(5/0.017)*(C11*C51+C26*C50)</f>
        <v>0.43158189095761956</v>
      </c>
      <c r="D85">
        <f>D25+(5/0.017)*(D11*D51+D26*D50)</f>
        <v>0.8810525555241875</v>
      </c>
      <c r="E85">
        <f>E25+(5/0.017)*(E11*E51+E26*E50)</f>
        <v>0.6332878306618873</v>
      </c>
      <c r="F85">
        <f>F25+(5/0.017)*(F11*F51+F26*F50)</f>
        <v>-0.6040501063371476</v>
      </c>
    </row>
    <row r="86" spans="1:6" ht="12.75">
      <c r="A86" t="s">
        <v>85</v>
      </c>
      <c r="B86">
        <f>B26+(6/0.017)*(B12*B51+B27*B50)</f>
        <v>-0.7069116909876967</v>
      </c>
      <c r="C86">
        <f>C26+(6/0.017)*(C12*C51+C27*C50)</f>
        <v>0.07696673641393777</v>
      </c>
      <c r="D86">
        <f>D26+(6/0.017)*(D12*D51+D27*D50)</f>
        <v>-0.27751664941552023</v>
      </c>
      <c r="E86">
        <f>E26+(6/0.017)*(E12*E51+E27*E50)</f>
        <v>-0.028599773419939266</v>
      </c>
      <c r="F86">
        <f>F26+(6/0.017)*(F12*F51+F27*F50)</f>
        <v>1.8422182584843902</v>
      </c>
    </row>
    <row r="87" spans="1:6" ht="12.75">
      <c r="A87" t="s">
        <v>86</v>
      </c>
      <c r="B87">
        <f>B27+(7/0.017)*(B13*B51+B28*B50)</f>
        <v>0.2826312941841925</v>
      </c>
      <c r="C87">
        <f>C27+(7/0.017)*(C13*C51+C28*C50)</f>
        <v>-0.21931842567833623</v>
      </c>
      <c r="D87">
        <f>D27+(7/0.017)*(D13*D51+D28*D50)</f>
        <v>-0.12631093180688654</v>
      </c>
      <c r="E87">
        <f>E27+(7/0.017)*(E13*E51+E28*E50)</f>
        <v>-0.4329096610132923</v>
      </c>
      <c r="F87">
        <f>F27+(7/0.017)*(F13*F51+F28*F50)</f>
        <v>0.5077405901928186</v>
      </c>
    </row>
    <row r="88" spans="1:6" ht="12.75">
      <c r="A88" t="s">
        <v>87</v>
      </c>
      <c r="B88">
        <f>B28+(8/0.017)*(B14*B51+B29*B50)</f>
        <v>0.3495849005087838</v>
      </c>
      <c r="C88">
        <f>C28+(8/0.017)*(C14*C51+C29*C50)</f>
        <v>-0.043689376104174345</v>
      </c>
      <c r="D88">
        <f>D28+(8/0.017)*(D14*D51+D29*D50)</f>
        <v>0.31803346113078257</v>
      </c>
      <c r="E88">
        <f>E28+(8/0.017)*(E14*E51+E29*E50)</f>
        <v>0.6281959787704972</v>
      </c>
      <c r="F88">
        <f>F28+(8/0.017)*(F14*F51+F29*F50)</f>
        <v>0.31885297147666924</v>
      </c>
    </row>
    <row r="89" spans="1:6" ht="12.75">
      <c r="A89" t="s">
        <v>88</v>
      </c>
      <c r="B89">
        <f>B29+(9/0.017)*(B15*B51+B30*B50)</f>
        <v>-0.04139917233418529</v>
      </c>
      <c r="C89">
        <f>C29+(9/0.017)*(C15*C51+C30*C50)</f>
        <v>-0.002545643564965009</v>
      </c>
      <c r="D89">
        <f>D29+(9/0.017)*(D15*D51+D30*D50)</f>
        <v>-0.06329763945130225</v>
      </c>
      <c r="E89">
        <f>E29+(9/0.017)*(E15*E51+E30*E50)</f>
        <v>-0.021425863328946984</v>
      </c>
      <c r="F89">
        <f>F29+(9/0.017)*(F15*F51+F30*F50)</f>
        <v>-0.056130713821889604</v>
      </c>
    </row>
    <row r="90" spans="1:6" ht="12.75">
      <c r="A90" t="s">
        <v>89</v>
      </c>
      <c r="B90">
        <f>B30+(10/0.017)*(B16*B51+B31*B50)</f>
        <v>-0.12579846865773156</v>
      </c>
      <c r="C90">
        <f>C30+(10/0.017)*(C16*C51+C31*C50)</f>
        <v>-0.10252756366396146</v>
      </c>
      <c r="D90">
        <f>D30+(10/0.017)*(D16*D51+D31*D50)</f>
        <v>0.026996118963816734</v>
      </c>
      <c r="E90">
        <f>E30+(10/0.017)*(E16*E51+E31*E50)</f>
        <v>-0.02809949719249082</v>
      </c>
      <c r="F90">
        <f>F30+(10/0.017)*(F16*F51+F31*F50)</f>
        <v>0.18332422698956238</v>
      </c>
    </row>
    <row r="91" spans="1:6" ht="12.75">
      <c r="A91" t="s">
        <v>90</v>
      </c>
      <c r="B91">
        <f>B31+(11/0.017)*(B17*B51+B32*B50)</f>
        <v>0.05515050550661131</v>
      </c>
      <c r="C91">
        <f>C31+(11/0.017)*(C17*C51+C32*C50)</f>
        <v>5.053032586371277E-05</v>
      </c>
      <c r="D91">
        <f>D31+(11/0.017)*(D17*D51+D32*D50)</f>
        <v>-0.0310441322697714</v>
      </c>
      <c r="E91">
        <f>E31+(11/0.017)*(E17*E51+E32*E50)</f>
        <v>-0.028630349264280663</v>
      </c>
      <c r="F91">
        <f>F31+(11/0.017)*(F17*F51+F32*F50)</f>
        <v>0.09573137471569805</v>
      </c>
    </row>
    <row r="92" spans="1:6" ht="12.75">
      <c r="A92" t="s">
        <v>91</v>
      </c>
      <c r="B92">
        <f>B32+(12/0.017)*(B18*B51+B33*B50)</f>
        <v>-0.005651489295219609</v>
      </c>
      <c r="C92">
        <f>C32+(12/0.017)*(C18*C51+C33*C50)</f>
        <v>-0.011428339763992993</v>
      </c>
      <c r="D92">
        <f>D32+(12/0.017)*(D18*D51+D33*D50)</f>
        <v>0.004763183701884063</v>
      </c>
      <c r="E92">
        <f>E32+(12/0.017)*(E18*E51+E33*E50)</f>
        <v>0.08778852004121558</v>
      </c>
      <c r="F92">
        <f>F32+(12/0.017)*(F18*F51+F33*F50)</f>
        <v>0.020080089483335013</v>
      </c>
    </row>
    <row r="93" spans="1:6" ht="12.75">
      <c r="A93" t="s">
        <v>92</v>
      </c>
      <c r="B93">
        <f>B33+(13/0.017)*(B19*B51+B34*B50)</f>
        <v>0.09004034919135452</v>
      </c>
      <c r="C93">
        <f>C33+(13/0.017)*(C19*C51+C34*C50)</f>
        <v>0.06094718216918936</v>
      </c>
      <c r="D93">
        <f>D33+(13/0.017)*(D19*D51+D34*D50)</f>
        <v>0.06531108782493679</v>
      </c>
      <c r="E93">
        <f>E33+(13/0.017)*(E19*E51+E34*E50)</f>
        <v>0.0609227439651135</v>
      </c>
      <c r="F93">
        <f>F33+(13/0.017)*(F19*F51+F34*F50)</f>
        <v>0.052661564601664865</v>
      </c>
    </row>
    <row r="94" spans="1:6" ht="12.75">
      <c r="A94" t="s">
        <v>93</v>
      </c>
      <c r="B94">
        <f>B34+(14/0.017)*(B20*B51+B35*B50)</f>
        <v>-0.00063235618618558</v>
      </c>
      <c r="C94">
        <f>C34+(14/0.017)*(C20*C51+C35*C50)</f>
        <v>0.0027546920068528746</v>
      </c>
      <c r="D94">
        <f>D34+(14/0.017)*(D20*D51+D35*D50)</f>
        <v>0.004320944859304602</v>
      </c>
      <c r="E94">
        <f>E34+(14/0.017)*(E20*E51+E35*E50)</f>
        <v>-0.004743936165834634</v>
      </c>
      <c r="F94">
        <f>F34+(14/0.017)*(F20*F51+F35*F50)</f>
        <v>-0.037070036862078916</v>
      </c>
    </row>
    <row r="95" spans="1:6" ht="12.75">
      <c r="A95" t="s">
        <v>94</v>
      </c>
      <c r="B95" s="49">
        <f>B35</f>
        <v>0.002202736</v>
      </c>
      <c r="C95" s="49">
        <f>C35</f>
        <v>0.002030797</v>
      </c>
      <c r="D95" s="49">
        <f>D35</f>
        <v>0.002233738</v>
      </c>
      <c r="E95" s="49">
        <f>E35</f>
        <v>0.003154003</v>
      </c>
      <c r="F95" s="49">
        <f>F35</f>
        <v>0.01399249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-0.6955939462040884</v>
      </c>
      <c r="C103">
        <f>C63*10000/C62</f>
        <v>-3.993328211461421</v>
      </c>
      <c r="D103">
        <f>D63*10000/D62</f>
        <v>-1.778388447940314</v>
      </c>
      <c r="E103">
        <f>E63*10000/E62</f>
        <v>-3.1231294001945553</v>
      </c>
      <c r="F103">
        <f>F63*10000/F62</f>
        <v>-2.0462219696003485</v>
      </c>
      <c r="G103">
        <f>AVERAGE(C103:E103)</f>
        <v>-2.9649486865320966</v>
      </c>
      <c r="H103">
        <f>STDEV(C103:E103)</f>
        <v>1.1159101185300755</v>
      </c>
      <c r="I103">
        <f>(B103*B4+C103*C4+D103*D4+E103*E4+F103*F4)/SUM(B4:F4)</f>
        <v>-2.514023183483087</v>
      </c>
      <c r="K103">
        <f>(LN(H103)+LN(H123))/2-LN(K114*K115^3)</f>
        <v>-3.7677897429121794</v>
      </c>
    </row>
    <row r="104" spans="1:11" ht="12.75">
      <c r="A104" t="s">
        <v>68</v>
      </c>
      <c r="B104">
        <f>B64*10000/B62</f>
        <v>-0.6343349062644884</v>
      </c>
      <c r="C104">
        <f>C64*10000/C62</f>
        <v>-1.0523724774724097</v>
      </c>
      <c r="D104">
        <f>D64*10000/D62</f>
        <v>-0.4569657606512994</v>
      </c>
      <c r="E104">
        <f>E64*10000/E62</f>
        <v>-0.4675948072578907</v>
      </c>
      <c r="F104">
        <f>F64*10000/F62</f>
        <v>-0.4364584383280086</v>
      </c>
      <c r="G104">
        <f>AVERAGE(C104:E104)</f>
        <v>-0.6589776817938665</v>
      </c>
      <c r="H104">
        <f>STDEV(C104:E104)</f>
        <v>0.34073133567102876</v>
      </c>
      <c r="I104">
        <f>(B104*B4+C104*C4+D104*D4+E104*E4+F104*F4)/SUM(B4:F4)</f>
        <v>-0.6257405433770155</v>
      </c>
      <c r="K104">
        <f>(LN(H104)+LN(H124))/2-LN(K114*K115^4)</f>
        <v>-3.5387863104479056</v>
      </c>
    </row>
    <row r="105" spans="1:11" ht="12.75">
      <c r="A105" t="s">
        <v>69</v>
      </c>
      <c r="B105">
        <f>B65*10000/B62</f>
        <v>0.7167502097996138</v>
      </c>
      <c r="C105">
        <f>C65*10000/C62</f>
        <v>1.8365826854849234</v>
      </c>
      <c r="D105">
        <f>D65*10000/D62</f>
        <v>0.08983600644059647</v>
      </c>
      <c r="E105">
        <f>E65*10000/E62</f>
        <v>1.0272164734620681</v>
      </c>
      <c r="F105">
        <f>F65*10000/F62</f>
        <v>0.11581024649534245</v>
      </c>
      <c r="G105">
        <f>AVERAGE(C105:E105)</f>
        <v>0.9845450551291961</v>
      </c>
      <c r="H105">
        <f>STDEV(C105:E105)</f>
        <v>0.8741548075970298</v>
      </c>
      <c r="I105">
        <f>(B105*B4+C105*C4+D105*D4+E105*E4+F105*F4)/SUM(B4:F4)</f>
        <v>0.8299163934918843</v>
      </c>
      <c r="K105">
        <f>(LN(H105)+LN(H125))/2-LN(K114*K115^5)</f>
        <v>-3.50871692307802</v>
      </c>
    </row>
    <row r="106" spans="1:11" ht="12.75">
      <c r="A106" t="s">
        <v>70</v>
      </c>
      <c r="B106">
        <f>B66*10000/B62</f>
        <v>2.1249209141310126</v>
      </c>
      <c r="C106">
        <f>C66*10000/C62</f>
        <v>0.08866587641570042</v>
      </c>
      <c r="D106">
        <f>D66*10000/D62</f>
        <v>1.7534318904042099</v>
      </c>
      <c r="E106">
        <f>E66*10000/E62</f>
        <v>1.734185852964746</v>
      </c>
      <c r="F106">
        <f>F66*10000/F62</f>
        <v>12.366292195574877</v>
      </c>
      <c r="G106">
        <f>AVERAGE(C106:E106)</f>
        <v>1.1920945399282188</v>
      </c>
      <c r="H106">
        <f>STDEV(C106:E106)</f>
        <v>0.955645705313976</v>
      </c>
      <c r="I106">
        <f>(B106*B4+C106*C4+D106*D4+E106*E4+F106*F4)/SUM(B4:F4)</f>
        <v>2.8188759003824857</v>
      </c>
      <c r="K106">
        <f>(LN(H106)+LN(H126))/2-LN(K114*K115^6)</f>
        <v>-2.9791486213895437</v>
      </c>
    </row>
    <row r="107" spans="1:11" ht="12.75">
      <c r="A107" t="s">
        <v>71</v>
      </c>
      <c r="B107">
        <f>B67*10000/B62</f>
        <v>0.10314315015807596</v>
      </c>
      <c r="C107">
        <f>C67*10000/C62</f>
        <v>0.5063007191018026</v>
      </c>
      <c r="D107">
        <f>D67*10000/D62</f>
        <v>0.0684560098138971</v>
      </c>
      <c r="E107">
        <f>E67*10000/E62</f>
        <v>0.0993917351219076</v>
      </c>
      <c r="F107">
        <f>F67*10000/F62</f>
        <v>0.02587228934699213</v>
      </c>
      <c r="G107">
        <f>AVERAGE(C107:E107)</f>
        <v>0.22471615467920245</v>
      </c>
      <c r="H107">
        <f>STDEV(C107:E107)</f>
        <v>0.24434945255899854</v>
      </c>
      <c r="I107">
        <f>(B107*B4+C107*C4+D107*D4+E107*E4+F107*F4)/SUM(B4:F4)</f>
        <v>0.18060280204249163</v>
      </c>
      <c r="K107">
        <f>(LN(H107)+LN(H127))/2-LN(K114*K115^7)</f>
        <v>-3.1429819787841113</v>
      </c>
    </row>
    <row r="108" spans="1:9" ht="12.75">
      <c r="A108" t="s">
        <v>72</v>
      </c>
      <c r="B108">
        <f>B68*10000/B62</f>
        <v>-0.0501235547211209</v>
      </c>
      <c r="C108">
        <f>C68*10000/C62</f>
        <v>-0.39982726531058244</v>
      </c>
      <c r="D108">
        <f>D68*10000/D62</f>
        <v>-0.1311542747405748</v>
      </c>
      <c r="E108">
        <f>E68*10000/E62</f>
        <v>-0.19686737639229776</v>
      </c>
      <c r="F108">
        <f>F68*10000/F62</f>
        <v>-0.017681054965237707</v>
      </c>
      <c r="G108">
        <f>AVERAGE(C108:E108)</f>
        <v>-0.24261630548115168</v>
      </c>
      <c r="H108">
        <f>STDEV(C108:E108)</f>
        <v>0.14005719313923354</v>
      </c>
      <c r="I108">
        <f>(B108*B4+C108*C4+D108*D4+E108*E4+F108*F4)/SUM(B4:F4)</f>
        <v>-0.18474557013462994</v>
      </c>
    </row>
    <row r="109" spans="1:9" ht="12.75">
      <c r="A109" t="s">
        <v>73</v>
      </c>
      <c r="B109">
        <f>B69*10000/B62</f>
        <v>-0.026537512640939967</v>
      </c>
      <c r="C109">
        <f>C69*10000/C62</f>
        <v>0.045555365111597544</v>
      </c>
      <c r="D109">
        <f>D69*10000/D62</f>
        <v>-0.01628241661088114</v>
      </c>
      <c r="E109">
        <f>E69*10000/E62</f>
        <v>0.0353789014715749</v>
      </c>
      <c r="F109">
        <f>F69*10000/F62</f>
        <v>0.05011217371719545</v>
      </c>
      <c r="G109">
        <f>AVERAGE(C109:E109)</f>
        <v>0.021550616657430438</v>
      </c>
      <c r="H109">
        <f>STDEV(C109:E109)</f>
        <v>0.03315710946034129</v>
      </c>
      <c r="I109">
        <f>(B109*B4+C109*C4+D109*D4+E109*E4+F109*F4)/SUM(B4:F4)</f>
        <v>0.01840891065799219</v>
      </c>
    </row>
    <row r="110" spans="1:11" ht="12.75">
      <c r="A110" t="s">
        <v>74</v>
      </c>
      <c r="B110">
        <f>B70*10000/B62</f>
        <v>-0.4139667142230451</v>
      </c>
      <c r="C110">
        <f>C70*10000/C62</f>
        <v>-0.24393108479255954</v>
      </c>
      <c r="D110">
        <f>D70*10000/D62</f>
        <v>-0.07958109951119283</v>
      </c>
      <c r="E110">
        <f>E70*10000/E62</f>
        <v>-0.044520796831074023</v>
      </c>
      <c r="F110">
        <f>F70*10000/F62</f>
        <v>-0.4109076763869886</v>
      </c>
      <c r="G110">
        <f>AVERAGE(C110:E110)</f>
        <v>-0.12267766037827547</v>
      </c>
      <c r="H110">
        <f>STDEV(C110:E110)</f>
        <v>0.10646173446430536</v>
      </c>
      <c r="I110">
        <f>(B110*B4+C110*C4+D110*D4+E110*E4+F110*F4)/SUM(B4:F4)</f>
        <v>-0.2033238914409023</v>
      </c>
      <c r="K110">
        <f>EXP(AVERAGE(K103:K107))</f>
        <v>0.03379357053915938</v>
      </c>
    </row>
    <row r="111" spans="1:9" ht="12.75">
      <c r="A111" t="s">
        <v>75</v>
      </c>
      <c r="B111">
        <f>B71*10000/B62</f>
        <v>0.028215671799988514</v>
      </c>
      <c r="C111">
        <f>C71*10000/C62</f>
        <v>0.08324618102254941</v>
      </c>
      <c r="D111">
        <f>D71*10000/D62</f>
        <v>0.012578057243801495</v>
      </c>
      <c r="E111">
        <f>E71*10000/E62</f>
        <v>-0.0005079460459312403</v>
      </c>
      <c r="F111">
        <f>F71*10000/F62</f>
        <v>-0.04583861359530105</v>
      </c>
      <c r="G111">
        <f>AVERAGE(C111:E111)</f>
        <v>0.03177209740680655</v>
      </c>
      <c r="H111">
        <f>STDEV(C111:E111)</f>
        <v>0.04505548616522841</v>
      </c>
      <c r="I111">
        <f>(B111*B4+C111*C4+D111*D4+E111*E4+F111*F4)/SUM(B4:F4)</f>
        <v>0.020899954976978514</v>
      </c>
    </row>
    <row r="112" spans="1:9" ht="12.75">
      <c r="A112" t="s">
        <v>76</v>
      </c>
      <c r="B112">
        <f>B72*10000/B62</f>
        <v>0.009661567755558922</v>
      </c>
      <c r="C112">
        <f>C72*10000/C62</f>
        <v>-0.008139159737432665</v>
      </c>
      <c r="D112">
        <f>D72*10000/D62</f>
        <v>-0.02896464233253385</v>
      </c>
      <c r="E112">
        <f>E72*10000/E62</f>
        <v>-0.03987987788695519</v>
      </c>
      <c r="F112">
        <f>F72*10000/F62</f>
        <v>-0.036847591549924355</v>
      </c>
      <c r="G112">
        <f>AVERAGE(C112:E112)</f>
        <v>-0.025661226652307235</v>
      </c>
      <c r="H112">
        <f>STDEV(C112:E112)</f>
        <v>0.01612614999090398</v>
      </c>
      <c r="I112">
        <f>(B112*B4+C112*C4+D112*D4+E112*E4+F112*F4)/SUM(B4:F4)</f>
        <v>-0.022041736991378465</v>
      </c>
    </row>
    <row r="113" spans="1:9" ht="12.75">
      <c r="A113" t="s">
        <v>77</v>
      </c>
      <c r="B113">
        <f>B73*10000/B62</f>
        <v>-0.005912442681822096</v>
      </c>
      <c r="C113">
        <f>C73*10000/C62</f>
        <v>-0.020058554575461334</v>
      </c>
      <c r="D113">
        <f>D73*10000/D62</f>
        <v>0.007655338372620552</v>
      </c>
      <c r="E113">
        <f>E73*10000/E62</f>
        <v>-0.0005184104103872205</v>
      </c>
      <c r="F113">
        <f>F73*10000/F62</f>
        <v>-0.020067949641595296</v>
      </c>
      <c r="G113">
        <f>AVERAGE(C113:E113)</f>
        <v>-0.004307208871076001</v>
      </c>
      <c r="H113">
        <f>STDEV(C113:E113)</f>
        <v>0.014240126787224331</v>
      </c>
      <c r="I113">
        <f>(B113*B4+C113*C4+D113*D4+E113*E4+F113*F4)/SUM(B4:F4)</f>
        <v>-0.006645537902460299</v>
      </c>
    </row>
    <row r="114" spans="1:11" ht="12.75">
      <c r="A114" t="s">
        <v>78</v>
      </c>
      <c r="B114">
        <f>B74*10000/B62</f>
        <v>-0.2161899074206917</v>
      </c>
      <c r="C114">
        <f>C74*10000/C62</f>
        <v>-0.1907717787529107</v>
      </c>
      <c r="D114">
        <f>D74*10000/D62</f>
        <v>-0.2129681316819983</v>
      </c>
      <c r="E114">
        <f>E74*10000/E62</f>
        <v>-0.20376948815330992</v>
      </c>
      <c r="F114">
        <f>F74*10000/F62</f>
        <v>-0.1359015617669364</v>
      </c>
      <c r="G114">
        <f>AVERAGE(C114:E114)</f>
        <v>-0.20250313286273966</v>
      </c>
      <c r="H114">
        <f>STDEV(C114:E114)</f>
        <v>0.011152231284797231</v>
      </c>
      <c r="I114">
        <f>(B114*B4+C114*C4+D114*D4+E114*E4+F114*F4)/SUM(B4:F4)</f>
        <v>-0.19559022474809262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0.0033674990645730166</v>
      </c>
      <c r="C115">
        <f>C75*10000/C62</f>
        <v>-0.005401598513007354</v>
      </c>
      <c r="D115">
        <f>D75*10000/D62</f>
        <v>0.0019470663664395134</v>
      </c>
      <c r="E115">
        <f>E75*10000/E62</f>
        <v>-0.003562061821961297</v>
      </c>
      <c r="F115">
        <f>F75*10000/F62</f>
        <v>-0.007591761752522294</v>
      </c>
      <c r="G115">
        <f>AVERAGE(C115:E115)</f>
        <v>-0.0023388646561763793</v>
      </c>
      <c r="H115">
        <f>STDEV(C115:E115)</f>
        <v>0.003823987102147725</v>
      </c>
      <c r="I115">
        <f>(B115*B4+C115*C4+D115*D4+E115*E4+F115*F4)/SUM(B4:F4)</f>
        <v>-0.0022148761535677416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-49.47588703276563</v>
      </c>
      <c r="C122">
        <f>C82*10000/C62</f>
        <v>-38.52260399797961</v>
      </c>
      <c r="D122">
        <f>D82*10000/D62</f>
        <v>0.30347453372395217</v>
      </c>
      <c r="E122">
        <f>E82*10000/E62</f>
        <v>30.407493777238365</v>
      </c>
      <c r="F122">
        <f>F82*10000/F62</f>
        <v>66.49864679762388</v>
      </c>
      <c r="G122">
        <f>AVERAGE(C122:E122)</f>
        <v>-2.603878562339098</v>
      </c>
      <c r="H122">
        <f>STDEV(C122:E122)</f>
        <v>34.55689687087323</v>
      </c>
      <c r="I122">
        <f>(B122*B4+C122*C4+D122*D4+E122*E4+F122*F4)/SUM(B4:F4)</f>
        <v>-0.1633108030766356</v>
      </c>
    </row>
    <row r="123" spans="1:9" ht="12.75">
      <c r="A123" t="s">
        <v>82</v>
      </c>
      <c r="B123">
        <f>B83*10000/B62</f>
        <v>0.05055830589247083</v>
      </c>
      <c r="C123">
        <f>C83*10000/C62</f>
        <v>0.9240295022473197</v>
      </c>
      <c r="D123">
        <f>D83*10000/D62</f>
        <v>2.410722583849037</v>
      </c>
      <c r="E123">
        <f>E83*10000/E62</f>
        <v>0.22017017790007606</v>
      </c>
      <c r="F123">
        <f>F83*10000/F62</f>
        <v>8.622948715415285</v>
      </c>
      <c r="G123">
        <f>AVERAGE(C123:E123)</f>
        <v>1.1849740879988109</v>
      </c>
      <c r="H123">
        <f>STDEV(C123:E123)</f>
        <v>1.118346555602045</v>
      </c>
      <c r="I123">
        <f>(B123*B4+C123*C4+D123*D4+E123*E4+F123*F4)/SUM(B4:F4)</f>
        <v>2.013776846342816</v>
      </c>
    </row>
    <row r="124" spans="1:9" ht="12.75">
      <c r="A124" t="s">
        <v>83</v>
      </c>
      <c r="B124">
        <f>B84*10000/B62</f>
        <v>3.749354705513381</v>
      </c>
      <c r="C124">
        <f>C84*10000/C62</f>
        <v>-0.12327378883300369</v>
      </c>
      <c r="D124">
        <f>D84*10000/D62</f>
        <v>2.275959616943435</v>
      </c>
      <c r="E124">
        <f>E84*10000/E62</f>
        <v>3.341328764997307</v>
      </c>
      <c r="F124">
        <f>F84*10000/F62</f>
        <v>2.750958430546445</v>
      </c>
      <c r="G124">
        <f>AVERAGE(C124:E124)</f>
        <v>1.8313381977025796</v>
      </c>
      <c r="H124">
        <f>STDEV(C124:E124)</f>
        <v>1.7745799133422226</v>
      </c>
      <c r="I124">
        <f>(B124*B4+C124*C4+D124*D4+E124*E4+F124*F4)/SUM(B4:F4)</f>
        <v>2.231527899217349</v>
      </c>
    </row>
    <row r="125" spans="1:9" ht="12.75">
      <c r="A125" t="s">
        <v>84</v>
      </c>
      <c r="B125">
        <f>B85*10000/B62</f>
        <v>0.4787738291298173</v>
      </c>
      <c r="C125">
        <f>C85*10000/C62</f>
        <v>0.43158001438041754</v>
      </c>
      <c r="D125">
        <f>D85*10000/D62</f>
        <v>0.8810504588310992</v>
      </c>
      <c r="E125">
        <f>E85*10000/E62</f>
        <v>0.6332934882394027</v>
      </c>
      <c r="F125">
        <f>F85*10000/F62</f>
        <v>-0.6040599530558994</v>
      </c>
      <c r="G125">
        <f>AVERAGE(C125:E125)</f>
        <v>0.6486413204836398</v>
      </c>
      <c r="H125">
        <f>STDEV(C125:E125)</f>
        <v>0.22512793490506985</v>
      </c>
      <c r="I125">
        <f>(B125*B4+C125*C4+D125*D4+E125*E4+F125*F4)/SUM(B4:F4)</f>
        <v>0.45677913890408767</v>
      </c>
    </row>
    <row r="126" spans="1:9" ht="12.75">
      <c r="A126" t="s">
        <v>85</v>
      </c>
      <c r="B126">
        <f>B86*10000/B62</f>
        <v>-0.7069102350929138</v>
      </c>
      <c r="C126">
        <f>C86*10000/C62</f>
        <v>0.076966401752021</v>
      </c>
      <c r="D126">
        <f>D86*10000/D62</f>
        <v>-0.2775159889926691</v>
      </c>
      <c r="E126">
        <f>E86*10000/E62</f>
        <v>-0.028600028920561904</v>
      </c>
      <c r="F126">
        <f>F86*10000/F62</f>
        <v>1.8422482887830036</v>
      </c>
      <c r="G126">
        <f>AVERAGE(C126:E126)</f>
        <v>-0.07638320538707</v>
      </c>
      <c r="H126">
        <f>STDEV(C126:E126)</f>
        <v>0.1820078715384032</v>
      </c>
      <c r="I126">
        <f>(B126*B4+C126*C4+D126*D4+E126*E4+F126*F4)/SUM(B4:F4)</f>
        <v>0.08855523323713672</v>
      </c>
    </row>
    <row r="127" spans="1:9" ht="12.75">
      <c r="A127" t="s">
        <v>86</v>
      </c>
      <c r="B127">
        <f>B87*10000/B62</f>
        <v>0.28263071210098195</v>
      </c>
      <c r="C127">
        <f>C87*10000/C62</f>
        <v>-0.21931747205176794</v>
      </c>
      <c r="D127">
        <f>D87*10000/D62</f>
        <v>-0.12631063121726108</v>
      </c>
      <c r="E127">
        <f>E87*10000/E62</f>
        <v>-0.43291352848057296</v>
      </c>
      <c r="F127">
        <f>F87*10000/F62</f>
        <v>0.5077488669545276</v>
      </c>
      <c r="G127">
        <f>AVERAGE(C127:E127)</f>
        <v>-0.25951387724986735</v>
      </c>
      <c r="H127">
        <f>STDEV(C127:E127)</f>
        <v>0.15720415832827575</v>
      </c>
      <c r="I127">
        <f>(B127*B4+C127*C4+D127*D4+E127*E4+F127*F4)/SUM(B4:F4)</f>
        <v>-0.07862511674731973</v>
      </c>
    </row>
    <row r="128" spans="1:9" ht="12.75">
      <c r="A128" t="s">
        <v>87</v>
      </c>
      <c r="B128">
        <f>B88*10000/B62</f>
        <v>0.3495841805336592</v>
      </c>
      <c r="C128">
        <f>C88*10000/C62</f>
        <v>-0.043689186136780245</v>
      </c>
      <c r="D128">
        <f>D88*10000/D62</f>
        <v>0.3180327042876685</v>
      </c>
      <c r="E128">
        <f>E88*10000/E62</f>
        <v>0.6282015908591442</v>
      </c>
      <c r="F128">
        <f>F88*10000/F62</f>
        <v>0.3188581691506707</v>
      </c>
      <c r="G128">
        <f>AVERAGE(C128:E128)</f>
        <v>0.30084836967001083</v>
      </c>
      <c r="H128">
        <f>STDEV(C128:E128)</f>
        <v>0.3362748579216642</v>
      </c>
      <c r="I128">
        <f>(B128*B4+C128*C4+D128*D4+E128*E4+F128*F4)/SUM(B4:F4)</f>
        <v>0.3102824702965432</v>
      </c>
    </row>
    <row r="129" spans="1:9" ht="12.75">
      <c r="A129" t="s">
        <v>88</v>
      </c>
      <c r="B129">
        <f>B89*10000/B62</f>
        <v>-0.04139908707199514</v>
      </c>
      <c r="C129">
        <f>C89*10000/C62</f>
        <v>-0.0025456324961579562</v>
      </c>
      <c r="D129">
        <f>D89*10000/D62</f>
        <v>-0.06329748881815067</v>
      </c>
      <c r="E129">
        <f>E89*10000/E62</f>
        <v>-0.021426054740303315</v>
      </c>
      <c r="F129">
        <f>F89*10000/F62</f>
        <v>-0.05613162881775922</v>
      </c>
      <c r="G129">
        <f>AVERAGE(C129:E129)</f>
        <v>-0.029089725351537313</v>
      </c>
      <c r="H129">
        <f>STDEV(C129:E129)</f>
        <v>0.03109253764281922</v>
      </c>
      <c r="I129">
        <f>(B129*B4+C129*C4+D129*D4+E129*E4+F129*F4)/SUM(B4:F4)</f>
        <v>-0.03447759821534761</v>
      </c>
    </row>
    <row r="130" spans="1:9" ht="12.75">
      <c r="A130" t="s">
        <v>89</v>
      </c>
      <c r="B130">
        <f>B90*10000/B62</f>
        <v>-0.12579820957397816</v>
      </c>
      <c r="C130">
        <f>C90*10000/C62</f>
        <v>-0.10252711786006517</v>
      </c>
      <c r="D130">
        <f>D90*10000/D62</f>
        <v>0.026996054719549255</v>
      </c>
      <c r="E130">
        <f>E90*10000/E62</f>
        <v>-0.02809974822381625</v>
      </c>
      <c r="F130">
        <f>F90*10000/F62</f>
        <v>0.18332721538751912</v>
      </c>
      <c r="G130">
        <f>AVERAGE(C130:E130)</f>
        <v>-0.03454360378811072</v>
      </c>
      <c r="H130">
        <f>STDEV(C130:E130)</f>
        <v>0.06500158086287026</v>
      </c>
      <c r="I130">
        <f>(B130*B4+C130*C4+D130*D4+E130*E4+F130*F4)/SUM(B4:F4)</f>
        <v>-0.01866915793903635</v>
      </c>
    </row>
    <row r="131" spans="1:9" ht="12.75">
      <c r="A131" t="s">
        <v>90</v>
      </c>
      <c r="B131">
        <f>B91*10000/B62</f>
        <v>0.055150391923352936</v>
      </c>
      <c r="C131">
        <f>C91*10000/C62</f>
        <v>5.0530106150931685E-05</v>
      </c>
      <c r="D131">
        <f>D91*10000/D62</f>
        <v>-0.031044058392206267</v>
      </c>
      <c r="E131">
        <f>E91*10000/E62</f>
        <v>-0.02863060503805747</v>
      </c>
      <c r="F131">
        <f>F91*10000/F62</f>
        <v>0.09573293524836356</v>
      </c>
      <c r="G131">
        <f>AVERAGE(C131:E131)</f>
        <v>-0.0198747111080376</v>
      </c>
      <c r="H131">
        <f>STDEV(C131:E131)</f>
        <v>0.017297907889564593</v>
      </c>
      <c r="I131">
        <f>(B131*B4+C131*C4+D131*D4+E131*E4+F131*F4)/SUM(B4:F4)</f>
        <v>0.0064194775019166496</v>
      </c>
    </row>
    <row r="132" spans="1:9" ht="12.75">
      <c r="A132" t="s">
        <v>91</v>
      </c>
      <c r="B132">
        <f>B92*10000/B62</f>
        <v>-0.005651477655896218</v>
      </c>
      <c r="C132">
        <f>C92*10000/C62</f>
        <v>-0.01142829007200566</v>
      </c>
      <c r="D132">
        <f>D92*10000/D62</f>
        <v>0.004763172366652943</v>
      </c>
      <c r="E132">
        <f>E92*10000/E62</f>
        <v>0.08778930431391599</v>
      </c>
      <c r="F132">
        <f>F92*10000/F62</f>
        <v>0.020080416812130387</v>
      </c>
      <c r="G132">
        <f>AVERAGE(C132:E132)</f>
        <v>0.027041395536187757</v>
      </c>
      <c r="H132">
        <f>STDEV(C132:E132)</f>
        <v>0.053228490300082865</v>
      </c>
      <c r="I132">
        <f>(B132*B4+C132*C4+D132*D4+E132*E4+F132*F4)/SUM(B4:F4)</f>
        <v>0.021379888920204388</v>
      </c>
    </row>
    <row r="133" spans="1:9" ht="12.75">
      <c r="A133" t="s">
        <v>92</v>
      </c>
      <c r="B133">
        <f>B93*10000/B62</f>
        <v>0.09004016375196186</v>
      </c>
      <c r="C133">
        <f>C93*10000/C62</f>
        <v>0.060946917162489636</v>
      </c>
      <c r="D133">
        <f>D93*10000/D62</f>
        <v>0.06531093240026256</v>
      </c>
      <c r="E133">
        <f>E93*10000/E62</f>
        <v>0.060923288228132214</v>
      </c>
      <c r="F133">
        <f>F93*10000/F62</f>
        <v>0.052662423046370394</v>
      </c>
      <c r="G133">
        <f>AVERAGE(C133:E133)</f>
        <v>0.06239371259696147</v>
      </c>
      <c r="H133">
        <f>STDEV(C133:E133)</f>
        <v>0.0025264140826895907</v>
      </c>
      <c r="I133">
        <f>(B133*B4+C133*C4+D133*D4+E133*E4+F133*F4)/SUM(B4:F4)</f>
        <v>0.06509499216964998</v>
      </c>
    </row>
    <row r="134" spans="1:9" ht="12.75">
      <c r="A134" t="s">
        <v>93</v>
      </c>
      <c r="B134">
        <f>B94*10000/B62</f>
        <v>-0.0006323548838389302</v>
      </c>
      <c r="C134">
        <f>C94*10000/C62</f>
        <v>0.0027546800290745503</v>
      </c>
      <c r="D134">
        <f>D94*10000/D62</f>
        <v>0.004320934576495518</v>
      </c>
      <c r="E134">
        <f>E94*10000/E62</f>
        <v>-0.004743978546542563</v>
      </c>
      <c r="F134">
        <f>F94*10000/F62</f>
        <v>-0.03707064114676204</v>
      </c>
      <c r="G134">
        <f>AVERAGE(C134:E134)</f>
        <v>0.0007772120196758353</v>
      </c>
      <c r="H134">
        <f>STDEV(C134:E134)</f>
        <v>0.004845198373462483</v>
      </c>
      <c r="I134">
        <f>(B134*B4+C134*C4+D134*D4+E134*E4+F134*F4)/SUM(B4:F4)</f>
        <v>-0.004480034442727118</v>
      </c>
    </row>
    <row r="135" spans="1:9" ht="12.75">
      <c r="A135" t="s">
        <v>94</v>
      </c>
      <c r="B135">
        <f>B95*10000/B62</f>
        <v>0.002202731463433564</v>
      </c>
      <c r="C135">
        <f>C95*10000/C62</f>
        <v>0.002030788169816362</v>
      </c>
      <c r="D135">
        <f>D95*10000/D62</f>
        <v>0.0022337326842410297</v>
      </c>
      <c r="E135">
        <f>E95*10000/E62</f>
        <v>0.0031540311767872236</v>
      </c>
      <c r="F135">
        <f>F95*10000/F62</f>
        <v>0.013992718093848874</v>
      </c>
      <c r="G135">
        <f>AVERAGE(C135:E135)</f>
        <v>0.002472850676948205</v>
      </c>
      <c r="H135">
        <f>STDEV(C135:E135)</f>
        <v>0.0005985831387572386</v>
      </c>
      <c r="I135">
        <f>(B135*B4+C135*C4+D135*D4+E135*E4+F135*F4)/SUM(B4:F4)</f>
        <v>0.0039717946698683134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2005-08-08T07:48:12Z</cp:lastPrinted>
  <dcterms:created xsi:type="dcterms:W3CDTF">2005-08-08T07:48:12Z</dcterms:created>
  <dcterms:modified xsi:type="dcterms:W3CDTF">2005-08-08T08:56:46Z</dcterms:modified>
  <cp:category/>
  <cp:version/>
  <cp:contentType/>
  <cp:contentStatus/>
</cp:coreProperties>
</file>